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20" yWindow="75" windowWidth="14970" windowHeight="8400" activeTab="1"/>
  </bookViews>
  <sheets>
    <sheet name="107Q3資產負債表 -查核 " sheetId="7" r:id="rId1"/>
    <sheet name="107Q3損益表-查核" sheetId="8" r:id="rId2"/>
  </sheets>
  <externalReferences>
    <externalReference r:id="rId3"/>
  </externalReferences>
  <definedNames>
    <definedName name="_Col01" localSheetId="0">'107Q3資產負債表 -查核 '!$K$8</definedName>
    <definedName name="_Col02" localSheetId="0">'107Q3資產負債表 -查核 '!$M$8</definedName>
    <definedName name="_Col03" localSheetId="0">'107Q3資產負債表 -查核 '!#REF!</definedName>
    <definedName name="_Col04" localSheetId="0">'107Q3資產負債表 -查核 '!#REF!</definedName>
    <definedName name="ActDesc" localSheetId="0">'107Q3資產負債表 -查核 '!$A$8</definedName>
    <definedName name="ActDesc_1" localSheetId="1">'107Q3損益表-查核'!$A$31</definedName>
    <definedName name="ActDesc_P2" localSheetId="0">'107Q3資產負債表 -查核 '!$P$8</definedName>
    <definedName name="AS2DocOpenMode" hidden="1">"AS2DocumentEdit"</definedName>
    <definedName name="Col01_1" localSheetId="1">'107Q3損益表-查核'!$C$31</definedName>
    <definedName name="Col01_P2" localSheetId="0">'107Q3資產負債表 -查核 '!$Z$8</definedName>
    <definedName name="Col02_1" localSheetId="1">'107Q3損益表-查核'!$E$31</definedName>
    <definedName name="Col02_P2" localSheetId="0">'107Q3資產負債表 -查核 '!$AB$8</definedName>
    <definedName name="Col03_1" localSheetId="1">'107Q3損益表-查核'!$G$31</definedName>
    <definedName name="Col03_P2" localSheetId="0">'107Q3資產負債表 -查核 '!#REF!</definedName>
    <definedName name="Col04_1" localSheetId="1">'107Q3損益表-查核'!$I$31</definedName>
    <definedName name="Col04_P2" localSheetId="0">'107Q3資產負債表 -查核 '!#REF!</definedName>
    <definedName name="DA_2743834492900000375" hidden="1">'107Q3資產負債表 -查核 '!$C$13</definedName>
    <definedName name="DataEnd" localSheetId="0">'107Q3資產負債表 -查核 '!#REF!</definedName>
    <definedName name="DataEnd_1" localSheetId="1">'107Q3損益表-查核'!#REF!</definedName>
    <definedName name="EndDayC_4" localSheetId="0">'107Q3資產負債表 -查核 '!#REF!</definedName>
    <definedName name="FiscalPeriod1C" localSheetId="1">'107Q3損益表-查核'!$G$6</definedName>
    <definedName name="FiscalPeriodC" localSheetId="1">'107Q3損益表-查核'!$C$6</definedName>
    <definedName name="InsEnd" localSheetId="0">'107Q3資產負債表 -查核 '!#REF!</definedName>
    <definedName name="_xlnm.Print_Area" localSheetId="1">'107Q3損益表-查核'!$A$1:$Y$31</definedName>
    <definedName name="_xlnm.Print_Area" localSheetId="0">'107Q3資產負債表 -查核 '!$A$1:$AC$34</definedName>
    <definedName name="TB02dcdd91_b4e5_484b_8d81_8d0682099b50" hidden="1">'107Q3損益表-查核'!#REF!</definedName>
    <definedName name="TB05ee64bc_2230_430b_9004_ea365b05cf66" hidden="1">'107Q3資產負債表 -查核 '!$R$28</definedName>
    <definedName name="TB0626dfb4_3899_40c8_8ae4_4066ba1b6943" hidden="1">'107Q3資產負債表 -查核 '!#REF!</definedName>
    <definedName name="TB0bfd847d_88aa_40c2_928c_bd69929732ff" hidden="1">'107Q3損益表-查核'!#REF!</definedName>
    <definedName name="TB0f459692_b8ef_472b_843b_2ff53edaab59" hidden="1">'107Q3資產負債表 -查核 '!#REF!</definedName>
    <definedName name="TB12348a2c_1d6e_446a_9df7_316546534152" hidden="1">'107Q3資產負債表 -查核 '!$C$9</definedName>
    <definedName name="TB13511863_4686_4754_bfa4_a2f123bf4477" hidden="1">'107Q3資產負債表 -查核 '!#REF!</definedName>
    <definedName name="TB14be7b4b_3b74_43cf_a82a_c67d33747241" hidden="1">'107Q3資產負債表 -查核 '!#REF!</definedName>
    <definedName name="TB14de4284_9c11_42e6_a5d5_fa9b457e40f4" hidden="1">#REF!</definedName>
    <definedName name="TB164b871d_4f29_4bd1_9bbe_de4daae0ed23" hidden="1">'107Q3資產負債表 -查核 '!#REF!</definedName>
    <definedName name="TB1ad3ba75_68ea_4d58_8ae7_0104b156144d" hidden="1">#REF!</definedName>
    <definedName name="TB20c5cad5_37d8_4f31_af8e_5dfbeab89b18" hidden="1">'107Q3資產負債表 -查核 '!#REF!</definedName>
    <definedName name="TB25cafc8e_2960_4797_89cf_481c31eb22b4" hidden="1">'107Q3資產負債表 -查核 '!#REF!</definedName>
    <definedName name="TB26837d3d_7335_46f2_97c6_b8770db0e168" hidden="1">'107Q3損益表-查核'!#REF!</definedName>
    <definedName name="TB2718d964_aab1_47f3_876c_61ca0c848386" hidden="1">#REF!</definedName>
    <definedName name="TB2973da95_c2e5_459c_b824_250c7fb097a0" hidden="1">'107Q3損益表-查核'!#REF!</definedName>
    <definedName name="TB2a9a4300_564a_462f_8acb_a25f4b1c3aa4" hidden="1">'107Q3資產負債表 -查核 '!#REF!</definedName>
    <definedName name="TB2bce8960_aafd_44a5_8f86_897ac52fb5ac" hidden="1">#REF!</definedName>
    <definedName name="TB2faa99af_0eae_4559_8c57_432ee0248342" hidden="1">'107Q3資產負債表 -查核 '!$C$26</definedName>
    <definedName name="TB36a7315d_6a23_42c0_b7c5_d6b707c62280" hidden="1">'107Q3損益表-查核'!$S$19</definedName>
    <definedName name="TB3b171a56_375d_4c9d_892f_0d614682c681" hidden="1">'107Q3資產負債表 -查核 '!#REF!</definedName>
    <definedName name="TB3ff2a10c_6bd5_41b0_9b62_0f59b5e001ee" hidden="1">'107Q3資產負債表 -查核 '!#REF!</definedName>
    <definedName name="TB415c394f_cf17_48f1_9102_6f9af837c69d" hidden="1">'107Q3資產負債表 -查核 '!#REF!</definedName>
    <definedName name="TB422fcf29_e20a_4abb_b35a_6be1422fd136" hidden="1">'107Q3損益表-查核'!$G$8</definedName>
    <definedName name="TB44c48285_e038_41e6_be48_a7d9ce2f1956" hidden="1">'107Q3損益表-查核'!$S$25</definedName>
    <definedName name="TB478024cd_4ad4_4a65_a5bd_ce688a7a368d" hidden="1">'107Q3損益表-查核'!$C$19</definedName>
    <definedName name="TB48f24b10_983e_4d31_8349_1c0ce6550ffe" hidden="1">'107Q3損益表-查核'!$G$9</definedName>
    <definedName name="TB4d849c36_ee51_4489_926f_0cfe932156c8" hidden="1">'107Q3損益表-查核'!#REF!</definedName>
    <definedName name="TB50ddb6d5_2188_4836_9ff5_e5490650e24b" hidden="1">'107Q3資產負債表 -查核 '!#REF!</definedName>
    <definedName name="TB517f16ab_384f_4d04_8d25_0e088cbc362d" hidden="1">#REF!</definedName>
    <definedName name="TB53615280_a5ca_49f1_93ee_699f576a34d0" hidden="1">'107Q3損益表-查核'!#REF!</definedName>
    <definedName name="TB538b2003_5114_43ed_a995_a3f873030c51" hidden="1">'107Q3損益表-查核'!$W$9</definedName>
    <definedName name="TB5607b0f3_194b_4e91_95ee_4bd1cb244c87" hidden="1">'107Q3資產負債表 -查核 '!#REF!</definedName>
    <definedName name="TB56e14d81_376a_454a_8470_b9ac6214456d" hidden="1">'107Q3資產負債表 -查核 '!#REF!</definedName>
    <definedName name="TB57882b66_df29_4b2f_8877_27b853b07905" hidden="1">'107Q3資產負債表 -查核 '!#REF!</definedName>
    <definedName name="TB58616e6f_9e0f_4a67_b5de_4c1fd9400a74" hidden="1">'107Q3資產負債表 -查核 '!$C$30</definedName>
    <definedName name="TB5a81a573_f587_4c33_ba7e_310e3e1d705c" hidden="1">'107Q3資產負債表 -查核 '!$C$22</definedName>
    <definedName name="TB5aa62b5d_0112_448a_93e9_ab76b739207d" hidden="1">'107Q3資產負債表 -查核 '!#REF!</definedName>
    <definedName name="TB5add98e4_50bd_423d_a9e1_a17d533ce0f8" hidden="1">'107Q3資產負債表 -查核 '!$R$27</definedName>
    <definedName name="TB5e20c709_8811_45eb_bea5_81eac0898907" hidden="1">'107Q3損益表-查核'!#REF!</definedName>
    <definedName name="TB5f8d5fd9_4dc5_458d_be37_06b538b9b16a" hidden="1">'107Q3資產負債表 -查核 '!$R$10</definedName>
    <definedName name="TB622c3ff6_7cb8_499d_b2f8_d31fb4e4d613" hidden="1">'107Q3資產負債表 -查核 '!#REF!</definedName>
    <definedName name="TB62674841_6fcf_4578_a96f_a3c49cb4d1eb" hidden="1">#REF!</definedName>
    <definedName name="TB674bdbbb_cbcf_4294_b805_a18abeca0e8c" hidden="1">'107Q3資產負債表 -查核 '!$C$12</definedName>
    <definedName name="TB67c5172b_2275_4119_91cd_fe8b168e3a63" hidden="1">'107Q3資產負債表 -查核 '!#REF!</definedName>
    <definedName name="TB68d0ec80_18d5_4efa_91bc_dc1d073d88ab" hidden="1">'107Q3損益表-查核'!$G$14</definedName>
    <definedName name="TB69a845e9_f82c_4b4b_9f9e_0bb358af470e" hidden="1">'107Q3資產負債表 -查核 '!#REF!</definedName>
    <definedName name="TB6f2f947b_e1c5_4e85_a9c5_8c4f939934ad" hidden="1">'107Q3資產負債表 -查核 '!$R$25</definedName>
    <definedName name="TB70391832_2662_4c81_91a1_738c64ec0d31" hidden="1">'107Q3損益表-查核'!$C$9</definedName>
    <definedName name="TB70fd8a1b_234b_4b67_a4c4_62d6986a56f4" hidden="1">'107Q3損益表-查核'!#REF!</definedName>
    <definedName name="TB73bfc40a_1c10_4473_96c4_1cb3139d5d4e" hidden="1">'107Q3資產負債表 -查核 '!#REF!</definedName>
    <definedName name="TB7456134e_2c55_401f_b08c_a9006ed0a592" hidden="1">'107Q3資產負債表 -查核 '!$C$10</definedName>
    <definedName name="TB7737065e_5bbc_4a36_b6b9_0cc438505fac" hidden="1">'107Q3資產負債表 -查核 '!#REF!</definedName>
    <definedName name="TB7f0fc994_bd53_4852_82a7_952eed80cdae" hidden="1">'107Q3資產負債表 -查核 '!$C$24</definedName>
    <definedName name="TB7f95ea20_5c17_4c5d_bcc1_36097192b3e7" hidden="1">'107Q3資產負債表 -查核 '!#REF!</definedName>
    <definedName name="TB7fe565cd_013e_4079_a1b6_e3053852db15" hidden="1">'107Q3資產負債表 -查核 '!#REF!</definedName>
    <definedName name="TB8043869b_f65d_408b_9d07_ac2f46a5ad5e" hidden="1">'107Q3損益表-查核'!$W$19</definedName>
    <definedName name="TB838e67ba_8441_423f_8c7b_a8c41588a7a6" hidden="1">'107Q3資產負債表 -查核 '!$C$11</definedName>
    <definedName name="TB83b95974_e915_478f_a92e_1b2e2cc7a4ac" hidden="1">'107Q3資產負債表 -查核 '!$R$15</definedName>
    <definedName name="TB873df206_1725_4087_bc06_42bb1504e145" hidden="1">'107Q3損益表-查核'!$G$13</definedName>
    <definedName name="TB8a1e2cdd_a9ac_4e31_9acc_8365c83dc3c8" hidden="1">#REF!</definedName>
    <definedName name="TB8bf772d1_d91d_4f24_8983_31943dde75cd" hidden="1">'107Q3資產負債表 -查核 '!#REF!</definedName>
    <definedName name="TB8dd82877_77e4_489f_996d_7061c25195b5" hidden="1">'107Q3資產負債表 -查核 '!#REF!</definedName>
    <definedName name="TB958dd07b_80cd_4b79_a6a0_7a7c3ce82ac7" hidden="1">'107Q3損益表-查核'!$G$19</definedName>
    <definedName name="TB95f2132a_4af1_4dbf_a7de_a40d17d16c69" hidden="1">'107Q3損益表-查核'!#REF!</definedName>
    <definedName name="TB9605eba8_397b_480b_8dbe_d196b9442719" hidden="1">'107Q3資產負債表 -查核 '!#REF!</definedName>
    <definedName name="TB96995d09_fe1e_48f2_9e7b_d5a094b6ff37" hidden="1">'107Q3資產負債表 -查核 '!#REF!</definedName>
    <definedName name="TB9a0bb22c_2520_4325_a367_c8f42e0d312c" hidden="1">'107Q3資產負債表 -查核 '!$C$29</definedName>
    <definedName name="TB9cff57dc_0a00_4d58_b972_7d0457cece41" hidden="1">'107Q3資產負債表 -查核 '!#REF!</definedName>
    <definedName name="TBa0489db9_7551_4fb0_be96_6657f56e4108" hidden="1">'107Q3資產負債表 -查核 '!#REF!</definedName>
    <definedName name="TBa2f9a43a_6df6_4eb6_b766_3b20a978845e" hidden="1">'107Q3損益表-查核'!#REF!</definedName>
    <definedName name="TBa59cdc60_62fc_43a3_af50_37065fa216c8" hidden="1">'107Q3損益表-查核'!$C$13</definedName>
    <definedName name="TBa646ddf7_e5a1_4d8e_9dac_86d64f3ad511" hidden="1">'107Q3資產負債表 -查核 '!#REF!</definedName>
    <definedName name="TBa6989e91_52d0_4206_af2f_d9347138a8b9" hidden="1">'107Q3損益表-查核'!$W$8</definedName>
    <definedName name="TBb050326c_3c0f_49b2_8910_6b0923d41d09" hidden="1">'107Q3資產負債表 -查核 '!#REF!</definedName>
    <definedName name="TBb1c5550d_80a4_405b_bf06_70eb68cad1ba" hidden="1">'107Q3資產負債表 -查核 '!#REF!</definedName>
    <definedName name="TBbe96507e_d6ca_4c81_971b_a3b30bfeb12b" hidden="1">'107Q3損益表-查核'!$S$8</definedName>
    <definedName name="TBbfe24f86_7d99_447b_b9b8_f96074b2a64d" hidden="1">'107Q3資產負債表 -查核 '!#REF!</definedName>
    <definedName name="TBc1fcf9c1_5095_4e9e_a12b_c873feecdf68" hidden="1">'107Q3資產負債表 -查核 '!#REF!</definedName>
    <definedName name="TBc4f895b9_b757_4b82_b7d1_3f430f2f85cd" hidden="1">#REF!</definedName>
    <definedName name="TBc6e3dff9_6e85_4130_8923_9f2fd3a9dcb8" hidden="1">#REF!</definedName>
    <definedName name="TBd6629f39_5424_46ed_ab42_bb9b4c1f6349" hidden="1">'107Q3損益表-查核'!#REF!</definedName>
    <definedName name="TBd83fd974_bd4f_4581_9e49_96fc79894247" hidden="1">'107Q3資產負債表 -查核 '!$R$23</definedName>
    <definedName name="TBdb4c7014_ada8_4e96_909d_72e0d15dd927" hidden="1">'107Q3資產負債表 -查核 '!#REF!</definedName>
    <definedName name="TBdc862ee7_a0e6_4465_be8b_61d44385fc3c" hidden="1">'107Q3資產負債表 -查核 '!#REF!</definedName>
    <definedName name="TBdd2eae1c_9cff_4973_a83e_29e53a562376" hidden="1">'107Q3損益表-查核'!$S$9</definedName>
    <definedName name="TBdd5294c2_9dc6_401d_b279_2f8c56d861eb" hidden="1">'107Q3資產負債表 -查核 '!#REF!</definedName>
    <definedName name="TBdf10b36a_1ec0_4702_af9e_cb618a727537" hidden="1">'107Q3資產負債表 -查核 '!#REF!</definedName>
    <definedName name="TBe13347a4_cf67_4fc5_abd6_99ad4e3b3d7a" hidden="1">'107Q3資產負債表 -查核 '!#REF!</definedName>
    <definedName name="TBe2b265ed_fe37_4d97_80fc_d7219d6aecdd" hidden="1">'107Q3損益表-查核'!$C$14</definedName>
    <definedName name="TBe38e38ad_3428_4487_9827_b174346e14df" hidden="1">#REF!</definedName>
    <definedName name="TBe3a70709_673f_4ff1_97db_e5d44ed08ee0" hidden="1">'107Q3資產負債表 -查核 '!#REF!</definedName>
    <definedName name="TBe928b132_1f5d_495a_b6a4_a91e429bf95d" hidden="1">'107Q3損益表-查核'!#REF!</definedName>
    <definedName name="TBeaf2f307_6440_41d0_a171_5126ffd9be4e" hidden="1">'107Q3資產負債表 -查核 '!$R$16</definedName>
    <definedName name="TBef925e68_728f_4438_acda_a6e673836d21" hidden="1">'107Q3資產負債表 -查核 '!#REF!</definedName>
    <definedName name="TBf238c355_0c86_48cf_a8ff_745f4085d20d" hidden="1">'107Q3損益表-查核'!$C$8</definedName>
    <definedName name="TBf3aa72b9_767c_4ea1_9c31_fddc834bf774" hidden="1">'107Q3資產負債表 -查核 '!#REF!</definedName>
    <definedName name="TBfeecd82f_e78b_4ef5_b0c1_efac5642d67d" hidden="1">'107Q3資產負債表 -查核 '!$R$30</definedName>
  </definedNames>
  <calcPr calcId="145621"/>
</workbook>
</file>

<file path=xl/calcChain.xml><?xml version="1.0" encoding="utf-8"?>
<calcChain xmlns="http://schemas.openxmlformats.org/spreadsheetml/2006/main">
  <c r="W27" i="8" l="1"/>
  <c r="Y9" i="8" l="1"/>
  <c r="U9" i="8" l="1"/>
  <c r="U14" i="8"/>
  <c r="U13" i="8"/>
  <c r="U15" i="8" l="1"/>
  <c r="W15" i="8" l="1"/>
  <c r="W17" i="8" s="1"/>
  <c r="W10" i="8"/>
  <c r="S15" i="8"/>
  <c r="S10" i="8"/>
  <c r="S17" i="8" s="1"/>
  <c r="W21" i="8" l="1"/>
  <c r="W31" i="8"/>
  <c r="S21" i="8"/>
  <c r="S31" i="8"/>
  <c r="X27" i="7"/>
  <c r="X23" i="7"/>
  <c r="E30" i="7"/>
  <c r="E29" i="7"/>
  <c r="E26" i="7"/>
  <c r="E24" i="7"/>
  <c r="E22" i="7"/>
  <c r="E20" i="7"/>
  <c r="E15" i="7"/>
  <c r="E14" i="7"/>
  <c r="E13" i="7"/>
  <c r="E12" i="7"/>
  <c r="E11" i="7"/>
  <c r="E10" i="7"/>
  <c r="E9" i="7"/>
  <c r="C32" i="7"/>
  <c r="C31" i="7"/>
  <c r="Y27" i="8" l="1"/>
  <c r="Y31" i="8"/>
  <c r="U31" i="8"/>
  <c r="S27" i="8"/>
  <c r="U27" i="8" s="1"/>
  <c r="Z34" i="7"/>
  <c r="Z31" i="7"/>
  <c r="AB31" i="7"/>
  <c r="AB19" i="7"/>
  <c r="AB34" i="7" s="1"/>
  <c r="V31" i="7"/>
  <c r="V34" i="7" s="1"/>
  <c r="R31" i="7"/>
  <c r="Z19" i="7"/>
  <c r="V19" i="7"/>
  <c r="Z17" i="7"/>
  <c r="V17" i="7"/>
  <c r="R17" i="7"/>
  <c r="Z12" i="7"/>
  <c r="V12" i="7"/>
  <c r="R12" i="7"/>
  <c r="R19" i="7" s="1"/>
  <c r="K32" i="7"/>
  <c r="K31" i="7"/>
  <c r="G31" i="7"/>
  <c r="G34" i="7" s="1"/>
  <c r="K16" i="7"/>
  <c r="K34" i="7" s="1"/>
  <c r="G16" i="7"/>
  <c r="C16" i="7"/>
  <c r="C34" i="7" s="1"/>
  <c r="R34" i="7" l="1"/>
  <c r="G32" i="7"/>
  <c r="M20" i="7"/>
  <c r="G8" i="8"/>
  <c r="G14" i="8"/>
  <c r="G19" i="8"/>
  <c r="C8" i="8"/>
  <c r="C9" i="8"/>
  <c r="G9" i="8"/>
  <c r="C13" i="8"/>
  <c r="C14" i="8"/>
  <c r="G13" i="8"/>
  <c r="C19" i="8"/>
  <c r="U25" i="8" l="1"/>
  <c r="Y13" i="8"/>
  <c r="Y19" i="8"/>
  <c r="K14" i="8" l="1"/>
  <c r="G24" i="8" l="1"/>
  <c r="C24" i="8"/>
  <c r="O14" i="8"/>
  <c r="O13" i="8"/>
  <c r="Y8" i="8"/>
  <c r="K8" i="8"/>
  <c r="M29" i="7" l="1"/>
  <c r="M30" i="7"/>
  <c r="C29" i="8"/>
  <c r="G29" i="8"/>
  <c r="M31" i="7" l="1"/>
  <c r="M32" i="7" s="1"/>
  <c r="M16" i="7"/>
  <c r="M34" i="7" s="1"/>
  <c r="O8" i="8"/>
  <c r="Q8" i="8" s="1"/>
  <c r="O9" i="8"/>
  <c r="Q9" i="8" l="1"/>
  <c r="I24" i="8"/>
  <c r="I8" i="8"/>
  <c r="I9" i="8"/>
  <c r="I19" i="8"/>
  <c r="I14" i="8"/>
  <c r="I13" i="8"/>
  <c r="I15" i="7" l="1"/>
  <c r="I20" i="7"/>
  <c r="I12" i="7"/>
  <c r="I30" i="7"/>
  <c r="I9" i="7"/>
  <c r="I29" i="7"/>
  <c r="I31" i="7" s="1"/>
  <c r="I32" i="7" s="1"/>
  <c r="I26" i="7"/>
  <c r="I10" i="7"/>
  <c r="I14" i="7"/>
  <c r="I13" i="7"/>
  <c r="I24" i="7"/>
  <c r="I11" i="7"/>
  <c r="I22" i="7"/>
  <c r="I15" i="8"/>
  <c r="I10" i="8"/>
  <c r="O24" i="8"/>
  <c r="I16" i="7" l="1"/>
  <c r="I34" i="7" s="1"/>
  <c r="K19" i="8"/>
  <c r="K13" i="8"/>
  <c r="K9" i="8"/>
  <c r="K24" i="8" l="1"/>
  <c r="Y14" i="8"/>
  <c r="O19" i="8"/>
  <c r="G10" i="8"/>
  <c r="Q14" i="8" l="1"/>
  <c r="Q19" i="8"/>
  <c r="Q24" i="8"/>
  <c r="Q13" i="8"/>
  <c r="O10" i="8"/>
  <c r="E19" i="8"/>
  <c r="Q15" i="8" l="1"/>
  <c r="Q10" i="8"/>
  <c r="E24" i="8"/>
  <c r="E14" i="8"/>
  <c r="E13" i="8"/>
  <c r="C10" i="8"/>
  <c r="E8" i="8"/>
  <c r="E9" i="8"/>
  <c r="Q17" i="8" l="1"/>
  <c r="Q21" i="8" s="1"/>
  <c r="E15" i="8"/>
  <c r="E10" i="8"/>
  <c r="M24" i="8"/>
  <c r="U8" i="8"/>
  <c r="M9" i="8"/>
  <c r="U19" i="8"/>
  <c r="U24" i="8"/>
  <c r="E17" i="8" l="1"/>
  <c r="K10" i="8"/>
  <c r="M8" i="8"/>
  <c r="M10" i="8" l="1"/>
  <c r="U10" i="8" l="1"/>
  <c r="U17" i="8" s="1"/>
  <c r="Y10" i="8"/>
  <c r="Y15" i="8"/>
  <c r="Y17" i="8" l="1"/>
  <c r="R6" i="7" l="1"/>
  <c r="V6" i="7"/>
  <c r="Z6" i="7"/>
  <c r="M14" i="8" l="1"/>
  <c r="M13" i="8"/>
  <c r="M15" i="8" l="1"/>
  <c r="M17" i="8" s="1"/>
  <c r="T30" i="7" l="1"/>
  <c r="T23" i="7"/>
  <c r="T25" i="7"/>
  <c r="T9" i="7"/>
  <c r="T29" i="7"/>
  <c r="T16" i="7"/>
  <c r="T28" i="7"/>
  <c r="T27" i="7"/>
  <c r="C15" i="8"/>
  <c r="C17" i="8" s="1"/>
  <c r="K29" i="8"/>
  <c r="O29" i="8"/>
  <c r="S29" i="8"/>
  <c r="W29" i="8"/>
  <c r="M19" i="8"/>
  <c r="O15" i="8"/>
  <c r="O17" i="8" s="1"/>
  <c r="O21" i="8" s="1"/>
  <c r="T31" i="7" l="1"/>
  <c r="G15" i="8"/>
  <c r="O31" i="8"/>
  <c r="K15" i="8"/>
  <c r="K17" i="8" s="1"/>
  <c r="K21" i="8" l="1"/>
  <c r="M31" i="8" s="1"/>
  <c r="K31" i="8"/>
  <c r="G17" i="8"/>
  <c r="I17" i="8" s="1"/>
  <c r="O27" i="8"/>
  <c r="Q27" i="8" s="1"/>
  <c r="Q31" i="8"/>
  <c r="Y21" i="8"/>
  <c r="C21" i="8"/>
  <c r="E21" i="8" s="1"/>
  <c r="Z36" i="7"/>
  <c r="U21" i="8" l="1"/>
  <c r="G21" i="8"/>
  <c r="I21" i="8" s="1"/>
  <c r="C27" i="8"/>
  <c r="E27" i="8" s="1"/>
  <c r="M21" i="8"/>
  <c r="G27" i="8" l="1"/>
  <c r="I27" i="8" s="1"/>
  <c r="K27" i="8"/>
  <c r="M27" i="8" s="1"/>
  <c r="E31" i="7" l="1"/>
  <c r="E32" i="7" s="1"/>
  <c r="E16" i="7"/>
  <c r="E34" i="7" s="1"/>
  <c r="T11" i="7" l="1"/>
  <c r="T15" i="7"/>
  <c r="T10" i="7"/>
  <c r="T17" i="7" l="1"/>
  <c r="T12" i="7"/>
  <c r="X30" i="7" l="1"/>
  <c r="X25" i="7"/>
  <c r="X10" i="7"/>
  <c r="X11" i="7"/>
  <c r="X29" i="7"/>
  <c r="X16" i="7"/>
  <c r="X9" i="7"/>
  <c r="X28" i="7"/>
  <c r="X15" i="7"/>
  <c r="X17" i="7" s="1"/>
  <c r="T19" i="7"/>
  <c r="V36" i="7"/>
  <c r="X31" i="7" l="1"/>
  <c r="X12" i="7"/>
  <c r="T34" i="7"/>
  <c r="X19" i="7" l="1"/>
  <c r="X34" i="7" l="1"/>
</calcChain>
</file>

<file path=xl/sharedStrings.xml><?xml version="1.0" encoding="utf-8"?>
<sst xmlns="http://schemas.openxmlformats.org/spreadsheetml/2006/main" count="112" uniqueCount="81">
  <si>
    <r>
      <rPr>
        <sz val="10"/>
        <rFont val="新細明體"/>
        <family val="1"/>
        <charset val="136"/>
      </rPr>
      <t>新光證券投資信託股份有限公司</t>
    </r>
  </si>
  <si>
    <r>
      <rPr>
        <sz val="10"/>
        <rFont val="新細明體"/>
        <family val="1"/>
        <charset val="136"/>
      </rPr>
      <t>單位：新台幣元</t>
    </r>
  </si>
  <si>
    <r>
      <rPr>
        <sz val="10"/>
        <rFont val="新細明體"/>
        <family val="1"/>
        <charset val="136"/>
      </rPr>
      <t>金額</t>
    </r>
  </si>
  <si>
    <r>
      <rPr>
        <sz val="10"/>
        <rFont val="新細明體"/>
        <family val="1"/>
        <charset val="136"/>
      </rPr>
      <t>％</t>
    </r>
  </si>
  <si>
    <r>
      <rPr>
        <sz val="10"/>
        <rFont val="新細明體"/>
        <family val="1"/>
        <charset val="136"/>
      </rPr>
      <t>營業收入</t>
    </r>
  </si>
  <si>
    <r>
      <rPr>
        <sz val="10"/>
        <rFont val="新細明體"/>
        <family val="1"/>
        <charset val="136"/>
      </rPr>
      <t>營業利益</t>
    </r>
  </si>
  <si>
    <r>
      <rPr>
        <sz val="10"/>
        <rFont val="新細明體"/>
        <family val="1"/>
        <charset val="136"/>
      </rPr>
      <t>營業外收入及利益合計</t>
    </r>
  </si>
  <si>
    <r>
      <rPr>
        <sz val="10"/>
        <rFont val="新細明體"/>
        <family val="1"/>
        <charset val="136"/>
      </rPr>
      <t>稅前淨利</t>
    </r>
  </si>
  <si>
    <r>
      <rPr>
        <sz val="10"/>
        <rFont val="新細明體"/>
        <family val="1"/>
        <charset val="136"/>
      </rPr>
      <t>稅前</t>
    </r>
  </si>
  <si>
    <r>
      <rPr>
        <sz val="10"/>
        <rFont val="新細明體"/>
        <family val="1"/>
        <charset val="136"/>
      </rPr>
      <t>稅後</t>
    </r>
  </si>
  <si>
    <r>
      <rPr>
        <sz val="10"/>
        <rFont val="新細明體"/>
        <family val="1"/>
        <charset val="136"/>
      </rPr>
      <t>其他利益及損失</t>
    </r>
    <phoneticPr fontId="4" type="noConversion"/>
  </si>
  <si>
    <r>
      <rPr>
        <sz val="10"/>
        <rFont val="新細明體"/>
        <family val="1"/>
        <charset val="136"/>
      </rPr>
      <t>其他綜合損益</t>
    </r>
    <phoneticPr fontId="4" type="noConversion"/>
  </si>
  <si>
    <r>
      <rPr>
        <sz val="10"/>
        <rFont val="新細明體"/>
        <family val="1"/>
        <charset val="136"/>
      </rPr>
      <t>基本每股盈餘</t>
    </r>
    <phoneticPr fontId="4" type="noConversion"/>
  </si>
  <si>
    <r>
      <t>106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6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</si>
  <si>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r>
      <t>105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6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</si>
  <si>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r>
      <t>106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7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9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</si>
  <si>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r>
      <rPr>
        <sz val="10"/>
        <rFont val="新細明體"/>
        <family val="1"/>
        <charset val="136"/>
      </rPr>
      <t>營業費用</t>
    </r>
    <phoneticPr fontId="4" type="noConversion"/>
  </si>
  <si>
    <r>
      <rPr>
        <sz val="10"/>
        <rFont val="新細明體"/>
        <family val="1"/>
        <charset val="136"/>
      </rPr>
      <t>營業外收入及支出</t>
    </r>
    <phoneticPr fontId="4" type="noConversion"/>
  </si>
  <si>
    <r>
      <rPr>
        <sz val="10"/>
        <rFont val="新細明體"/>
        <family val="1"/>
        <charset val="136"/>
      </rPr>
      <t>本期淨利</t>
    </r>
    <phoneticPr fontId="4" type="noConversion"/>
  </si>
  <si>
    <r>
      <rPr>
        <sz val="10"/>
        <rFont val="新細明體"/>
        <family val="1"/>
        <charset val="136"/>
      </rPr>
      <t>本期綜合損益</t>
    </r>
    <phoneticPr fontId="4" type="noConversion"/>
  </si>
  <si>
    <r>
      <rPr>
        <sz val="10"/>
        <rFont val="新細明體"/>
        <family val="1"/>
        <charset val="136"/>
      </rPr>
      <t>綜</t>
    </r>
    <r>
      <rPr>
        <sz val="10"/>
        <rFont val="Book Antiqua"/>
        <family val="1"/>
      </rPr>
      <t xml:space="preserve">   </t>
    </r>
    <r>
      <rPr>
        <sz val="10"/>
        <rFont val="新細明體"/>
        <family val="1"/>
        <charset val="136"/>
      </rPr>
      <t>合</t>
    </r>
    <r>
      <rPr>
        <sz val="10"/>
        <rFont val="Book Antiqua"/>
        <family val="1"/>
      </rPr>
      <t xml:space="preserve">   </t>
    </r>
    <r>
      <rPr>
        <sz val="10"/>
        <rFont val="新細明體"/>
        <family val="1"/>
        <charset val="136"/>
      </rPr>
      <t>損　益　表</t>
    </r>
    <phoneticPr fontId="5" type="noConversion"/>
  </si>
  <si>
    <r>
      <t>105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7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9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</si>
  <si>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r>
      <rPr>
        <sz val="10"/>
        <rFont val="新細明體"/>
        <family val="1"/>
        <charset val="136"/>
      </rPr>
      <t>其他收入</t>
    </r>
    <phoneticPr fontId="4" type="noConversion"/>
  </si>
  <si>
    <r>
      <rPr>
        <sz val="10"/>
        <rFont val="新細明體"/>
        <family val="1"/>
        <charset val="136"/>
      </rPr>
      <t>所得稅費用</t>
    </r>
    <phoneticPr fontId="4" type="noConversion"/>
  </si>
  <si>
    <t>新光證券投資信託股份有限公司</t>
    <phoneticPr fontId="4" type="noConversion"/>
  </si>
  <si>
    <t>其他金融資產－流動</t>
  </si>
  <si>
    <t>資 產 負 債 表</t>
  </si>
  <si>
    <t>單位：新台幣元</t>
  </si>
  <si>
    <t>106年12月31日</t>
  </si>
  <si>
    <t>資產</t>
  </si>
  <si>
    <t>金額</t>
  </si>
  <si>
    <t>％</t>
  </si>
  <si>
    <t>負債及權益</t>
  </si>
  <si>
    <t>流動資產</t>
  </si>
  <si>
    <t>流動負債</t>
  </si>
  <si>
    <t>現金及約當現金</t>
  </si>
  <si>
    <t>其他應付款</t>
  </si>
  <si>
    <t>當期所得稅負債</t>
  </si>
  <si>
    <t>其他流動負債</t>
  </si>
  <si>
    <t>應收帳款</t>
  </si>
  <si>
    <t>流動負債合計</t>
  </si>
  <si>
    <t>應收帳款-關係人</t>
  </si>
  <si>
    <t>其他應收款</t>
  </si>
  <si>
    <t>非流動負債</t>
  </si>
  <si>
    <t>其他流動資產</t>
  </si>
  <si>
    <t>應計退休金負債</t>
  </si>
  <si>
    <t>流動資產合計</t>
  </si>
  <si>
    <t>遞延收入－非流動</t>
  </si>
  <si>
    <t>非流動資產</t>
  </si>
  <si>
    <t>　　負債合計</t>
  </si>
  <si>
    <t>不動產、廠房及設備</t>
  </si>
  <si>
    <t>權益</t>
  </si>
  <si>
    <t xml:space="preserve"> 無形資產－電腦軟體</t>
  </si>
  <si>
    <t>股　　本</t>
  </si>
  <si>
    <t>資本公積</t>
  </si>
  <si>
    <t>預付設備款</t>
  </si>
  <si>
    <t>股票發行溢價</t>
  </si>
  <si>
    <t>保留盈餘</t>
  </si>
  <si>
    <t xml:space="preserve"> 其他資產</t>
  </si>
  <si>
    <t>法定盈餘公積</t>
  </si>
  <si>
    <t xml:space="preserve"> 存出保證金</t>
  </si>
  <si>
    <t>特別盈餘公積</t>
  </si>
  <si>
    <t xml:space="preserve"> 遞延所得稅資產－非流動</t>
  </si>
  <si>
    <t>未分配盈餘</t>
  </si>
  <si>
    <t>其他資產合計</t>
  </si>
  <si>
    <t>金融商品未實現損益</t>
  </si>
  <si>
    <t>非流動資產合計</t>
  </si>
  <si>
    <t>權益合計</t>
  </si>
  <si>
    <t>資　　產　　總　　計</t>
  </si>
  <si>
    <t>負債及權益總計</t>
  </si>
  <si>
    <t>透過損益按公允價值衡量之金融資產-流動</t>
  </si>
  <si>
    <t>與不重分類之項目相關之所得稅</t>
    <phoneticPr fontId="5" type="noConversion"/>
  </si>
  <si>
    <t>透過其他綜合損益按公允價值衡量之金融資產-非流動</t>
    <phoneticPr fontId="4" type="noConversion"/>
  </si>
  <si>
    <t>按公允價值衡量之金融資產未實現損益</t>
    <phoneticPr fontId="4" type="noConversion"/>
  </si>
  <si>
    <t>民國107年9月30日暨106年12月31日及9月30日</t>
    <phoneticPr fontId="4" type="noConversion"/>
  </si>
  <si>
    <t>106年9月30日</t>
    <phoneticPr fontId="4" type="noConversion"/>
  </si>
  <si>
    <t>-</t>
  </si>
  <si>
    <r>
      <rPr>
        <sz val="10"/>
        <rFont val="新細明體"/>
        <family val="1"/>
        <charset val="136"/>
      </rPr>
      <t>民國</t>
    </r>
    <r>
      <rPr>
        <sz val="10"/>
        <rFont val="Book Antiqua"/>
        <family val="1"/>
      </rPr>
      <t>107</t>
    </r>
    <r>
      <rPr>
        <sz val="10"/>
        <rFont val="新細明體"/>
        <family val="1"/>
        <charset val="136"/>
      </rPr>
      <t>年及</t>
    </r>
    <r>
      <rPr>
        <sz val="10"/>
        <rFont val="Book Antiqua"/>
        <family val="1"/>
      </rPr>
      <t>106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9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</si>
  <si>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r>
      <t>106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9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</si>
  <si>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r>
      <t>107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9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</si>
  <si>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t>107年9月30日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</si>
</sst>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&quot;$&quot;#,##0_);[Red]\(&quot;$&quot;#,##0\)"/>
    <numFmt numFmtId="177" formatCode="&quot;$&quot;#,##0.00_);[Red]\(&quot;$&quot;#,##0.00\)"/>
    <numFmt numFmtId="178" formatCode="#,##0_);\(#,##0\)"/>
    <numFmt numFmtId="179" formatCode="_-* #,##0_-;[Red]\(#,##0\);_-* &quot;-    &quot;_-"/>
    <numFmt numFmtId="180" formatCode="_-* #,##0.00000_-;[Red]\(#,##0.00000\);_-* &quot;-    &quot;_-"/>
    <numFmt numFmtId="182" formatCode="_-* #,##0_-;[Black]\(#,##0\);_-* &quot;-    &quot;_-"/>
    <numFmt numFmtId="183" formatCode="#,##0_);[Red]\(#,##0\)"/>
  </numFmts>
  <fonts count="10">
    <font>
      <sz val="10"/>
      <color indexed="8"/>
      <name val="MS Sans Serif"/>
      <family val="2"/>
    </font>
    <font>
      <sz val="12"/>
      <name val="新細明體"/>
      <family val="1"/>
      <charset val="136"/>
    </font>
    <font>
      <sz val="10"/>
      <color indexed="8"/>
      <name val="MS Sans Serif"/>
      <family val="2"/>
    </font>
    <font>
      <sz val="9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color indexed="8"/>
      <name val="Book Antiqua"/>
      <family val="1"/>
    </font>
    <font>
      <sz val="10"/>
      <name val="Book Antiqua"/>
      <family val="1"/>
    </font>
    <font>
      <sz val="10"/>
      <name val="新細明體"/>
      <family val="1"/>
      <charset val="136"/>
    </font>
    <font>
      <sz val="10"/>
      <color rgb="FF0000FF"/>
      <name val="Book Antiqua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</cellStyleXfs>
  <cellXfs count="100">
    <xf numFmtId="0" fontId="0" fillId="0" borderId="0" xfId="0"/>
    <xf numFmtId="179" fontId="7" fillId="0" borderId="0" xfId="1" applyNumberFormat="1" applyFont="1" applyFill="1">
      <alignment vertical="center"/>
    </xf>
    <xf numFmtId="0" fontId="7" fillId="0" borderId="0" xfId="1" applyFont="1" applyFill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Alignment="1">
      <alignment horizontal="justify" vertical="top" wrapText="1"/>
    </xf>
    <xf numFmtId="0" fontId="7" fillId="0" borderId="0" xfId="1" applyFont="1" applyFill="1" applyBorder="1" applyAlignment="1">
      <alignment horizontal="center" vertical="top" wrapText="1"/>
    </xf>
    <xf numFmtId="0" fontId="7" fillId="0" borderId="0" xfId="1" applyFont="1" applyFill="1" applyAlignment="1">
      <alignment horizontal="center" vertical="top" wrapText="1"/>
    </xf>
    <xf numFmtId="0" fontId="7" fillId="0" borderId="1" xfId="1" applyFont="1" applyFill="1" applyBorder="1" applyAlignment="1">
      <alignment horizontal="justify" vertical="top" wrapText="1"/>
    </xf>
    <xf numFmtId="0" fontId="7" fillId="0" borderId="2" xfId="1" applyFont="1" applyFill="1" applyBorder="1" applyAlignment="1">
      <alignment horizontal="justify" vertical="top" wrapText="1"/>
    </xf>
    <xf numFmtId="0" fontId="7" fillId="0" borderId="3" xfId="1" applyFont="1" applyFill="1" applyBorder="1" applyAlignment="1">
      <alignment horizontal="center" vertical="top" wrapText="1"/>
    </xf>
    <xf numFmtId="0" fontId="7" fillId="0" borderId="0" xfId="1" applyFont="1" applyFill="1" applyAlignment="1">
      <alignment horizontal="left" vertical="top" wrapText="1" indent="1"/>
    </xf>
    <xf numFmtId="0" fontId="7" fillId="0" borderId="0" xfId="1" applyFont="1" applyFill="1" applyAlignment="1">
      <alignment vertical="top" wrapText="1"/>
    </xf>
    <xf numFmtId="0" fontId="7" fillId="0" borderId="0" xfId="1" applyFont="1" applyFill="1" applyAlignment="1">
      <alignment wrapText="1"/>
    </xf>
    <xf numFmtId="0" fontId="7" fillId="0" borderId="0" xfId="1" applyFont="1" applyFill="1" applyBorder="1" applyAlignment="1">
      <alignment wrapText="1"/>
    </xf>
    <xf numFmtId="0" fontId="7" fillId="0" borderId="0" xfId="1" applyFont="1" applyFill="1" applyAlignment="1">
      <alignment horizontal="left" vertical="top" wrapText="1" indent="2"/>
    </xf>
    <xf numFmtId="179" fontId="7" fillId="0" borderId="0" xfId="1" applyNumberFormat="1" applyFont="1" applyFill="1" applyAlignment="1">
      <alignment wrapText="1"/>
    </xf>
    <xf numFmtId="0" fontId="7" fillId="0" borderId="0" xfId="1" applyFont="1" applyFill="1" applyAlignment="1">
      <alignment horizontal="left" vertical="top" wrapText="1" indent="4"/>
    </xf>
    <xf numFmtId="3" fontId="7" fillId="0" borderId="0" xfId="1" applyNumberFormat="1" applyFont="1" applyFill="1">
      <alignment vertical="center"/>
    </xf>
    <xf numFmtId="178" fontId="7" fillId="0" borderId="0" xfId="1" applyNumberFormat="1" applyFont="1" applyFill="1" applyAlignment="1">
      <alignment wrapText="1"/>
    </xf>
    <xf numFmtId="0" fontId="7" fillId="0" borderId="0" xfId="1" applyFont="1" applyFill="1" applyBorder="1" applyAlignment="1">
      <alignment vertical="top" wrapText="1"/>
    </xf>
    <xf numFmtId="176" fontId="7" fillId="0" borderId="0" xfId="1" applyNumberFormat="1" applyFont="1" applyFill="1">
      <alignment vertical="center"/>
    </xf>
    <xf numFmtId="0" fontId="7" fillId="0" borderId="0" xfId="1" applyFont="1" applyFill="1" applyAlignment="1">
      <alignment horizontal="justify" vertical="center"/>
    </xf>
    <xf numFmtId="0" fontId="7" fillId="0" borderId="0" xfId="1" applyFont="1" applyFill="1" applyAlignment="1">
      <alignment horizontal="justify" wrapText="1"/>
    </xf>
    <xf numFmtId="180" fontId="7" fillId="0" borderId="0" xfId="3" applyNumberFormat="1" applyFont="1" applyFill="1">
      <alignment horizontal="left" vertical="center"/>
    </xf>
    <xf numFmtId="0" fontId="9" fillId="0" borderId="0" xfId="1" applyFont="1" applyFill="1">
      <alignment vertical="center"/>
    </xf>
    <xf numFmtId="0" fontId="9" fillId="0" borderId="0" xfId="1" applyFont="1" applyFill="1" applyBorder="1">
      <alignment vertical="center"/>
    </xf>
    <xf numFmtId="0" fontId="7" fillId="0" borderId="1" xfId="1" applyFont="1" applyFill="1" applyBorder="1" applyAlignment="1">
      <alignment horizontal="center" vertical="top" wrapText="1"/>
    </xf>
    <xf numFmtId="183" fontId="7" fillId="0" borderId="0" xfId="1" applyNumberFormat="1" applyFont="1" applyFill="1" applyAlignment="1">
      <alignment wrapText="1"/>
    </xf>
    <xf numFmtId="183" fontId="7" fillId="0" borderId="0" xfId="1" applyNumberFormat="1" applyFont="1" applyFill="1" applyAlignment="1">
      <alignment vertical="top" wrapText="1"/>
    </xf>
    <xf numFmtId="41" fontId="7" fillId="0" borderId="0" xfId="1" applyNumberFormat="1" applyFont="1" applyFill="1" applyAlignment="1">
      <alignment wrapText="1"/>
    </xf>
    <xf numFmtId="41" fontId="7" fillId="0" borderId="0" xfId="3" applyNumberFormat="1" applyFont="1" applyFill="1" applyBorder="1" applyAlignment="1">
      <alignment vertical="center"/>
    </xf>
    <xf numFmtId="41" fontId="7" fillId="0" borderId="0" xfId="1" applyNumberFormat="1" applyFont="1" applyFill="1" applyAlignment="1">
      <alignment vertical="top" wrapText="1"/>
    </xf>
    <xf numFmtId="41" fontId="7" fillId="0" borderId="0" xfId="1" applyNumberFormat="1" applyFont="1" applyFill="1" applyBorder="1" applyAlignment="1">
      <alignment wrapText="1"/>
    </xf>
    <xf numFmtId="41" fontId="7" fillId="0" borderId="0" xfId="1" applyNumberFormat="1" applyFont="1" applyFill="1">
      <alignment vertical="center"/>
    </xf>
    <xf numFmtId="41" fontId="7" fillId="0" borderId="0" xfId="1" applyNumberFormat="1" applyFont="1" applyFill="1" applyAlignment="1">
      <alignment vertical="center"/>
    </xf>
    <xf numFmtId="41" fontId="7" fillId="0" borderId="0" xfId="1" applyNumberFormat="1" applyFont="1" applyFill="1" applyBorder="1" applyAlignment="1">
      <alignment vertical="top" wrapText="1"/>
    </xf>
    <xf numFmtId="41" fontId="7" fillId="0" borderId="0" xfId="1" applyNumberFormat="1" applyFont="1" applyFill="1" applyBorder="1" applyAlignment="1">
      <alignment vertical="center"/>
    </xf>
    <xf numFmtId="41" fontId="7" fillId="0" borderId="0" xfId="1" applyNumberFormat="1" applyFont="1" applyFill="1" applyBorder="1">
      <alignment vertical="center"/>
    </xf>
    <xf numFmtId="183" fontId="6" fillId="0" borderId="0" xfId="2" applyNumberFormat="1" applyFont="1" applyFill="1" applyBorder="1" applyAlignment="1">
      <alignment vertical="center"/>
    </xf>
    <xf numFmtId="183" fontId="6" fillId="0" borderId="0" xfId="2" applyNumberFormat="1" applyFont="1" applyFill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41" fontId="6" fillId="0" borderId="0" xfId="0" applyNumberFormat="1" applyFont="1" applyFill="1" applyBorder="1"/>
    <xf numFmtId="41" fontId="6" fillId="0" borderId="0" xfId="0" applyNumberFormat="1" applyFont="1" applyFill="1" applyAlignment="1"/>
    <xf numFmtId="41" fontId="7" fillId="0" borderId="0" xfId="3" applyNumberFormat="1" applyFont="1" applyFill="1" applyBorder="1" applyAlignment="1"/>
    <xf numFmtId="41" fontId="7" fillId="0" borderId="5" xfId="1" applyNumberFormat="1" applyFont="1" applyFill="1" applyBorder="1" applyAlignment="1">
      <alignment wrapText="1"/>
    </xf>
    <xf numFmtId="41" fontId="7" fillId="0" borderId="5" xfId="3" applyNumberFormat="1" applyFont="1" applyFill="1" applyBorder="1" applyAlignment="1">
      <alignment vertical="center"/>
    </xf>
    <xf numFmtId="41" fontId="7" fillId="0" borderId="0" xfId="3" applyNumberFormat="1" applyFont="1" applyFill="1" applyBorder="1" applyAlignment="1">
      <alignment horizontal="right" vertical="center"/>
    </xf>
    <xf numFmtId="41" fontId="7" fillId="0" borderId="4" xfId="1" applyNumberFormat="1" applyFont="1" applyFill="1" applyBorder="1" applyAlignment="1">
      <alignment wrapText="1"/>
    </xf>
    <xf numFmtId="41" fontId="7" fillId="0" borderId="4" xfId="3" applyNumberFormat="1" applyFont="1" applyFill="1" applyBorder="1" applyAlignment="1">
      <alignment vertical="center"/>
    </xf>
    <xf numFmtId="41" fontId="6" fillId="0" borderId="0" xfId="0" applyNumberFormat="1" applyFont="1" applyFill="1"/>
    <xf numFmtId="41" fontId="6" fillId="0" borderId="0" xfId="0" applyNumberFormat="1" applyFont="1" applyFill="1" applyBorder="1" applyAlignment="1"/>
    <xf numFmtId="183" fontId="7" fillId="0" borderId="4" xfId="3" applyNumberFormat="1" applyFont="1" applyFill="1" applyBorder="1" applyAlignment="1">
      <alignment vertical="center"/>
    </xf>
    <xf numFmtId="183" fontId="6" fillId="0" borderId="4" xfId="2" applyNumberFormat="1" applyFont="1" applyFill="1" applyBorder="1" applyAlignment="1">
      <alignment vertical="center"/>
    </xf>
    <xf numFmtId="41" fontId="7" fillId="0" borderId="6" xfId="1" applyNumberFormat="1" applyFont="1" applyFill="1" applyBorder="1" applyAlignment="1">
      <alignment wrapText="1"/>
    </xf>
    <xf numFmtId="0" fontId="7" fillId="0" borderId="0" xfId="1" applyFont="1" applyFill="1" applyAlignment="1">
      <alignment horizontal="justify" vertical="center" wrapText="1"/>
    </xf>
    <xf numFmtId="0" fontId="8" fillId="0" borderId="0" xfId="1" applyFont="1" applyFill="1" applyAlignment="1">
      <alignment horizontal="justify" vertical="center" wrapText="1"/>
    </xf>
    <xf numFmtId="0" fontId="7" fillId="0" borderId="0" xfId="1" applyFont="1" applyFill="1" applyAlignment="1">
      <alignment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179" fontId="7" fillId="0" borderId="3" xfId="1" applyNumberFormat="1" applyFont="1" applyFill="1" applyBorder="1" applyAlignment="1">
      <alignment horizontal="center" vertical="center" wrapText="1"/>
    </xf>
    <xf numFmtId="39" fontId="7" fillId="0" borderId="0" xfId="1" applyNumberFormat="1" applyFont="1" applyFill="1" applyBorder="1" applyAlignment="1">
      <alignment vertical="center" wrapText="1"/>
    </xf>
    <xf numFmtId="178" fontId="7" fillId="0" borderId="0" xfId="1" applyNumberFormat="1" applyFont="1" applyFill="1" applyBorder="1" applyAlignment="1">
      <alignment vertical="center" wrapText="1"/>
    </xf>
    <xf numFmtId="182" fontId="7" fillId="0" borderId="0" xfId="1" applyNumberFormat="1" applyFont="1" applyFill="1" applyBorder="1" applyAlignment="1">
      <alignment vertical="center" wrapText="1"/>
    </xf>
    <xf numFmtId="179" fontId="7" fillId="0" borderId="0" xfId="1" applyNumberFormat="1" applyFont="1" applyFill="1" applyAlignment="1">
      <alignment horizontal="justify" vertical="center" wrapText="1"/>
    </xf>
    <xf numFmtId="179" fontId="7" fillId="0" borderId="0" xfId="1" applyNumberFormat="1" applyFont="1" applyFill="1" applyBorder="1" applyAlignment="1">
      <alignment vertical="center" wrapText="1"/>
    </xf>
    <xf numFmtId="178" fontId="7" fillId="0" borderId="0" xfId="1" applyNumberFormat="1" applyFont="1" applyFill="1" applyAlignment="1">
      <alignment horizontal="justify" vertical="center" wrapText="1"/>
    </xf>
    <xf numFmtId="178" fontId="7" fillId="0" borderId="4" xfId="1" applyNumberFormat="1" applyFont="1" applyFill="1" applyBorder="1" applyAlignment="1">
      <alignment vertical="center" wrapText="1"/>
    </xf>
    <xf numFmtId="182" fontId="7" fillId="0" borderId="4" xfId="1" applyNumberFormat="1" applyFont="1" applyFill="1" applyBorder="1" applyAlignment="1">
      <alignment vertical="center" wrapText="1"/>
    </xf>
    <xf numFmtId="178" fontId="7" fillId="0" borderId="0" xfId="1" applyNumberFormat="1" applyFont="1" applyFill="1" applyAlignment="1">
      <alignment vertical="center"/>
    </xf>
    <xf numFmtId="179" fontId="7" fillId="0" borderId="4" xfId="1" applyNumberFormat="1" applyFont="1" applyFill="1" applyBorder="1" applyAlignment="1">
      <alignment vertical="center" wrapText="1"/>
    </xf>
    <xf numFmtId="3" fontId="7" fillId="0" borderId="4" xfId="1" applyNumberFormat="1" applyFont="1" applyFill="1" applyBorder="1" applyAlignment="1">
      <alignment vertical="center" wrapText="1"/>
    </xf>
    <xf numFmtId="0" fontId="7" fillId="0" borderId="0" xfId="1" applyFont="1" applyFill="1" applyAlignment="1">
      <alignment vertical="center" wrapText="1"/>
    </xf>
    <xf numFmtId="179" fontId="7" fillId="0" borderId="0" xfId="1" applyNumberFormat="1" applyFont="1" applyFill="1" applyAlignment="1">
      <alignment vertical="center" wrapText="1"/>
    </xf>
    <xf numFmtId="3" fontId="7" fillId="0" borderId="0" xfId="1" applyNumberFormat="1" applyFont="1" applyFill="1" applyAlignment="1">
      <alignment vertical="center" wrapText="1"/>
    </xf>
    <xf numFmtId="179" fontId="6" fillId="0" borderId="0" xfId="0" applyNumberFormat="1" applyFont="1" applyFill="1" applyAlignment="1">
      <alignment vertical="center"/>
    </xf>
    <xf numFmtId="182" fontId="7" fillId="0" borderId="5" xfId="1" applyNumberFormat="1" applyFont="1" applyFill="1" applyBorder="1" applyAlignment="1">
      <alignment vertical="center" wrapText="1"/>
    </xf>
    <xf numFmtId="3" fontId="7" fillId="0" borderId="5" xfId="1" applyNumberFormat="1" applyFont="1" applyFill="1" applyBorder="1" applyAlignment="1">
      <alignment vertical="center" wrapText="1"/>
    </xf>
    <xf numFmtId="182" fontId="7" fillId="0" borderId="0" xfId="1" applyNumberFormat="1" applyFont="1" applyFill="1" applyAlignment="1">
      <alignment vertical="center" wrapText="1"/>
    </xf>
    <xf numFmtId="178" fontId="7" fillId="0" borderId="0" xfId="1" applyNumberFormat="1" applyFont="1" applyFill="1" applyAlignment="1">
      <alignment vertical="center" wrapText="1"/>
    </xf>
    <xf numFmtId="0" fontId="7" fillId="0" borderId="0" xfId="1" applyFont="1" applyFill="1" applyBorder="1" applyAlignment="1">
      <alignment vertical="center" wrapText="1"/>
    </xf>
    <xf numFmtId="38" fontId="7" fillId="0" borderId="4" xfId="1" applyNumberFormat="1" applyFont="1" applyFill="1" applyBorder="1" applyAlignment="1">
      <alignment vertical="center" wrapText="1"/>
    </xf>
    <xf numFmtId="1" fontId="7" fillId="0" borderId="4" xfId="1" applyNumberFormat="1" applyFont="1" applyFill="1" applyBorder="1" applyAlignment="1">
      <alignment vertical="center" wrapText="1"/>
    </xf>
    <xf numFmtId="176" fontId="7" fillId="0" borderId="0" xfId="1" applyNumberFormat="1" applyFont="1" applyFill="1" applyBorder="1" applyAlignment="1">
      <alignment vertical="center" wrapText="1"/>
    </xf>
    <xf numFmtId="1" fontId="7" fillId="0" borderId="0" xfId="1" applyNumberFormat="1" applyFont="1" applyFill="1" applyBorder="1" applyAlignment="1">
      <alignment vertical="center" wrapText="1"/>
    </xf>
    <xf numFmtId="41" fontId="6" fillId="0" borderId="4" xfId="2" applyNumberFormat="1" applyFont="1" applyFill="1" applyBorder="1" applyAlignment="1">
      <alignment vertical="center"/>
    </xf>
    <xf numFmtId="38" fontId="7" fillId="0" borderId="0" xfId="1" applyNumberFormat="1" applyFont="1" applyFill="1" applyBorder="1" applyAlignment="1">
      <alignment vertical="center" wrapText="1"/>
    </xf>
    <xf numFmtId="41" fontId="6" fillId="0" borderId="0" xfId="2" applyNumberFormat="1" applyFont="1" applyFill="1" applyBorder="1" applyAlignment="1">
      <alignment vertical="center"/>
    </xf>
    <xf numFmtId="176" fontId="7" fillId="0" borderId="6" xfId="1" applyNumberFormat="1" applyFont="1" applyFill="1" applyBorder="1" applyAlignment="1">
      <alignment vertical="center" wrapText="1"/>
    </xf>
    <xf numFmtId="0" fontId="7" fillId="0" borderId="6" xfId="1" applyFont="1" applyFill="1" applyBorder="1" applyAlignment="1">
      <alignment vertical="center" wrapText="1"/>
    </xf>
    <xf numFmtId="1" fontId="7" fillId="0" borderId="6" xfId="1" applyNumberFormat="1" applyFont="1" applyFill="1" applyBorder="1" applyAlignment="1">
      <alignment vertical="center" wrapText="1"/>
    </xf>
    <xf numFmtId="179" fontId="7" fillId="0" borderId="6" xfId="1" applyNumberFormat="1" applyFont="1" applyFill="1" applyBorder="1" applyAlignment="1">
      <alignment vertical="center" wrapText="1"/>
    </xf>
    <xf numFmtId="177" fontId="7" fillId="0" borderId="7" xfId="1" applyNumberFormat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79" fontId="7" fillId="0" borderId="5" xfId="1" applyNumberFormat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top" wrapText="1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right" vertical="center"/>
    </xf>
    <xf numFmtId="0" fontId="7" fillId="0" borderId="1" xfId="1" applyFont="1" applyFill="1" applyBorder="1" applyAlignment="1">
      <alignment horizontal="center" vertical="center" wrapText="1"/>
    </xf>
  </cellXfs>
  <cellStyles count="4">
    <cellStyle name="一般" xfId="0" builtinId="0"/>
    <cellStyle name="一般_102年第一季-給金控" xfId="1"/>
    <cellStyle name="千分位" xfId="2" builtinId="3"/>
    <cellStyle name="百分比" xfId="3" builtinId="5"/>
  </cellStyles>
  <dxfs count="0"/>
  <tableStyles count="0" defaultTableStyle="TableStyleMedium2" defaultPivotStyle="PivotStyleLight16"/>
  <colors>
    <mruColors>
      <color rgb="FFFF99CC"/>
      <color rgb="FF99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EMS_Functions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MS_Functions"/>
    </sheetNames>
    <definedNames>
      <definedName name="TB_LINK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tabColor rgb="FF99FFCC"/>
    <pageSetUpPr fitToPage="1"/>
  </sheetPr>
  <dimension ref="A1:AE41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1" sqref="A41"/>
    </sheetView>
  </sheetViews>
  <sheetFormatPr defaultColWidth="10.28515625" defaultRowHeight="15" customHeight="1"/>
  <cols>
    <col min="1" max="1" width="50.7109375" style="2" customWidth="1"/>
    <col min="2" max="2" width="2.7109375" style="2" customWidth="1"/>
    <col min="3" max="3" width="16.7109375" style="2" bestFit="1" customWidth="1"/>
    <col min="4" max="4" width="3.28515625" style="2" customWidth="1"/>
    <col min="5" max="5" width="10" style="2" customWidth="1"/>
    <col min="6" max="6" width="2.28515625" style="2" customWidth="1"/>
    <col min="7" max="7" width="16.7109375" style="2" bestFit="1" customWidth="1"/>
    <col min="8" max="8" width="3.28515625" style="2" customWidth="1"/>
    <col min="9" max="9" width="12" style="2" customWidth="1"/>
    <col min="10" max="10" width="2.7109375" style="2" customWidth="1"/>
    <col min="11" max="11" width="15.5703125" style="2" bestFit="1" customWidth="1"/>
    <col min="12" max="12" width="3.28515625" style="2" customWidth="1"/>
    <col min="13" max="13" width="8.28515625" style="2" customWidth="1"/>
    <col min="14" max="14" width="2.7109375" style="2" customWidth="1"/>
    <col min="15" max="15" width="5.42578125" style="2" customWidth="1"/>
    <col min="16" max="16" width="25.7109375" style="2" customWidth="1"/>
    <col min="17" max="17" width="3.28515625" style="2" customWidth="1"/>
    <col min="18" max="18" width="16.7109375" style="2" bestFit="1" customWidth="1"/>
    <col min="19" max="19" width="4.7109375" style="2" customWidth="1"/>
    <col min="20" max="20" width="7.28515625" style="2" customWidth="1"/>
    <col min="21" max="21" width="1.7109375" style="2" customWidth="1"/>
    <col min="22" max="22" width="16.7109375" style="2" bestFit="1" customWidth="1"/>
    <col min="23" max="23" width="4.7109375" style="2" customWidth="1"/>
    <col min="24" max="24" width="10.7109375" style="2" customWidth="1"/>
    <col min="25" max="25" width="2" style="3" customWidth="1"/>
    <col min="26" max="26" width="16.28515625" style="2" bestFit="1" customWidth="1"/>
    <col min="27" max="27" width="4.7109375" style="2" customWidth="1"/>
    <col min="28" max="28" width="8.28515625" style="2" bestFit="1" customWidth="1"/>
    <col min="29" max="29" width="1.7109375" style="2" customWidth="1"/>
    <col min="30" max="30" width="12.28515625" style="2" bestFit="1" customWidth="1"/>
    <col min="31" max="31" width="13.7109375" style="2" bestFit="1" customWidth="1"/>
    <col min="32" max="16384" width="10.28515625" style="2"/>
  </cols>
  <sheetData>
    <row r="1" spans="1:29" ht="15" customHeight="1">
      <c r="A1" s="97" t="s">
        <v>24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</row>
    <row r="2" spans="1:29" ht="15" customHeight="1">
      <c r="A2" s="97" t="s">
        <v>26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</row>
    <row r="3" spans="1:29" ht="15" customHeight="1">
      <c r="A3" s="97" t="s">
        <v>74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</row>
    <row r="4" spans="1:29" ht="15" customHeight="1">
      <c r="A4" s="98" t="s">
        <v>27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</row>
    <row r="6" spans="1:29" ht="15" customHeight="1" thickBot="1">
      <c r="A6" s="4"/>
      <c r="B6" s="4"/>
      <c r="C6" s="96" t="s">
        <v>80</v>
      </c>
      <c r="D6" s="96"/>
      <c r="E6" s="96"/>
      <c r="F6" s="4"/>
      <c r="G6" s="96" t="s">
        <v>28</v>
      </c>
      <c r="H6" s="96"/>
      <c r="I6" s="96"/>
      <c r="J6" s="4"/>
      <c r="K6" s="96" t="s">
        <v>75</v>
      </c>
      <c r="L6" s="96"/>
      <c r="M6" s="96"/>
      <c r="N6" s="4"/>
      <c r="O6" s="4"/>
      <c r="P6" s="4"/>
      <c r="Q6" s="4"/>
      <c r="R6" s="96" t="str">
        <f>C6</f>
        <v>107年9月30日</v>
      </c>
      <c r="S6" s="96"/>
      <c r="T6" s="96"/>
      <c r="U6" s="4"/>
      <c r="V6" s="96" t="str">
        <f>G6</f>
        <v>106年12月31日</v>
      </c>
      <c r="W6" s="96"/>
      <c r="X6" s="96"/>
      <c r="Y6" s="5"/>
      <c r="Z6" s="96" t="str">
        <f>K6</f>
        <v>106年9月30日</v>
      </c>
      <c r="AA6" s="96"/>
      <c r="AB6" s="96"/>
      <c r="AC6" s="6"/>
    </row>
    <row r="7" spans="1:29" ht="15" customHeight="1" thickBot="1">
      <c r="A7" s="7" t="s">
        <v>29</v>
      </c>
      <c r="B7" s="4"/>
      <c r="C7" s="26" t="s">
        <v>30</v>
      </c>
      <c r="D7" s="8"/>
      <c r="E7" s="9" t="s">
        <v>31</v>
      </c>
      <c r="F7" s="4"/>
      <c r="G7" s="26" t="s">
        <v>30</v>
      </c>
      <c r="H7" s="8"/>
      <c r="I7" s="9" t="s">
        <v>31</v>
      </c>
      <c r="J7" s="4"/>
      <c r="K7" s="26" t="s">
        <v>30</v>
      </c>
      <c r="L7" s="8"/>
      <c r="M7" s="9" t="s">
        <v>31</v>
      </c>
      <c r="N7" s="4"/>
      <c r="O7" s="4"/>
      <c r="P7" s="7" t="s">
        <v>32</v>
      </c>
      <c r="Q7" s="4"/>
      <c r="R7" s="26" t="s">
        <v>30</v>
      </c>
      <c r="S7" s="8"/>
      <c r="T7" s="9" t="s">
        <v>31</v>
      </c>
      <c r="U7" s="4"/>
      <c r="V7" s="26" t="s">
        <v>30</v>
      </c>
      <c r="W7" s="8"/>
      <c r="X7" s="9" t="s">
        <v>31</v>
      </c>
      <c r="Y7" s="5"/>
      <c r="Z7" s="26" t="s">
        <v>30</v>
      </c>
      <c r="AA7" s="8"/>
      <c r="AB7" s="9" t="s">
        <v>31</v>
      </c>
      <c r="AC7" s="4"/>
    </row>
    <row r="8" spans="1:29" ht="15" customHeight="1">
      <c r="A8" s="10" t="s">
        <v>33</v>
      </c>
      <c r="B8" s="11"/>
      <c r="C8" s="12"/>
      <c r="D8" s="12"/>
      <c r="E8" s="12"/>
      <c r="F8" s="11"/>
      <c r="G8" s="12"/>
      <c r="H8" s="12"/>
      <c r="I8" s="12"/>
      <c r="J8" s="11"/>
      <c r="K8" s="12"/>
      <c r="L8" s="12"/>
      <c r="M8" s="12"/>
      <c r="N8" s="12"/>
      <c r="O8" s="11"/>
      <c r="P8" s="10" t="s">
        <v>34</v>
      </c>
      <c r="Q8" s="11"/>
      <c r="R8" s="12"/>
      <c r="S8" s="12"/>
      <c r="T8" s="12"/>
      <c r="U8" s="11"/>
      <c r="V8" s="12"/>
      <c r="W8" s="12"/>
      <c r="X8" s="12"/>
      <c r="Y8" s="13"/>
      <c r="Z8" s="12"/>
      <c r="AA8" s="12"/>
      <c r="AB8" s="12"/>
      <c r="AC8" s="12"/>
    </row>
    <row r="9" spans="1:29" ht="15" customHeight="1">
      <c r="A9" s="14" t="s">
        <v>35</v>
      </c>
      <c r="B9" s="11"/>
      <c r="C9" s="41">
        <v>85523390</v>
      </c>
      <c r="D9" s="29"/>
      <c r="E9" s="30">
        <f>ROUND(C9*100/$C$34,0)</f>
        <v>12</v>
      </c>
      <c r="F9" s="31"/>
      <c r="G9" s="42">
        <v>174577234</v>
      </c>
      <c r="H9" s="29"/>
      <c r="I9" s="30">
        <f>ROUND(G9*100/$G$34,0)+1</f>
        <v>25</v>
      </c>
      <c r="J9" s="31"/>
      <c r="K9" s="29">
        <v>147436416</v>
      </c>
      <c r="L9" s="29"/>
      <c r="M9" s="30">
        <v>21</v>
      </c>
      <c r="N9" s="12"/>
      <c r="O9" s="11"/>
      <c r="P9" s="14" t="s">
        <v>36</v>
      </c>
      <c r="Q9" s="11"/>
      <c r="R9" s="29">
        <v>29956921</v>
      </c>
      <c r="S9" s="29"/>
      <c r="T9" s="30">
        <f>ROUND(R9*100/$R$34,0)</f>
        <v>4</v>
      </c>
      <c r="U9" s="31"/>
      <c r="V9" s="29">
        <v>25896621</v>
      </c>
      <c r="W9" s="29"/>
      <c r="X9" s="30">
        <f>ROUND(V9*100/$V$34,0)</f>
        <v>4</v>
      </c>
      <c r="Y9" s="32"/>
      <c r="Z9" s="29">
        <v>25516035</v>
      </c>
      <c r="AA9" s="29"/>
      <c r="AB9" s="30">
        <v>4</v>
      </c>
      <c r="AC9" s="12"/>
    </row>
    <row r="10" spans="1:29" ht="15" customHeight="1">
      <c r="A10" s="14" t="s">
        <v>70</v>
      </c>
      <c r="B10" s="11"/>
      <c r="C10" s="32">
        <v>58013202</v>
      </c>
      <c r="D10" s="29"/>
      <c r="E10" s="43">
        <f t="shared" ref="E10:E15" si="0">ROUND(C10*100/$C$34,0)</f>
        <v>8</v>
      </c>
      <c r="F10" s="29"/>
      <c r="G10" s="42">
        <v>50200520</v>
      </c>
      <c r="H10" s="29"/>
      <c r="I10" s="43">
        <f t="shared" ref="I10:I15" si="1">ROUND(G10*100/$G$34,0)</f>
        <v>7</v>
      </c>
      <c r="J10" s="29"/>
      <c r="K10" s="29">
        <v>67457933</v>
      </c>
      <c r="L10" s="29"/>
      <c r="M10" s="43">
        <v>9</v>
      </c>
      <c r="N10" s="12"/>
      <c r="O10" s="11"/>
      <c r="P10" s="14" t="s">
        <v>37</v>
      </c>
      <c r="Q10" s="11"/>
      <c r="R10" s="32">
        <v>0</v>
      </c>
      <c r="S10" s="29"/>
      <c r="T10" s="30">
        <f>ROUND(R10*100/$R$34,0)</f>
        <v>0</v>
      </c>
      <c r="U10" s="31"/>
      <c r="V10" s="32">
        <v>0</v>
      </c>
      <c r="W10" s="29"/>
      <c r="X10" s="30">
        <f>ROUND(V10*100/$V$34,0)</f>
        <v>0</v>
      </c>
      <c r="Y10" s="32"/>
      <c r="Z10" s="32">
        <v>0</v>
      </c>
      <c r="AA10" s="29"/>
      <c r="AB10" s="30">
        <v>0</v>
      </c>
      <c r="AC10" s="12"/>
    </row>
    <row r="11" spans="1:29" ht="13.5">
      <c r="A11" s="14" t="s">
        <v>25</v>
      </c>
      <c r="B11" s="11"/>
      <c r="C11" s="32">
        <v>375200000</v>
      </c>
      <c r="D11" s="29"/>
      <c r="E11" s="30">
        <f t="shared" si="0"/>
        <v>53</v>
      </c>
      <c r="F11" s="31"/>
      <c r="G11" s="42">
        <v>308534152</v>
      </c>
      <c r="H11" s="29"/>
      <c r="I11" s="30">
        <f t="shared" si="1"/>
        <v>43</v>
      </c>
      <c r="J11" s="31"/>
      <c r="K11" s="29">
        <v>319819678</v>
      </c>
      <c r="L11" s="29"/>
      <c r="M11" s="30">
        <v>44</v>
      </c>
      <c r="N11" s="12"/>
      <c r="O11" s="12"/>
      <c r="P11" s="14" t="s">
        <v>38</v>
      </c>
      <c r="Q11" s="12"/>
      <c r="R11" s="32">
        <v>19981468</v>
      </c>
      <c r="S11" s="32"/>
      <c r="T11" s="43">
        <f>ROUND(R11*100/$R$34,0)</f>
        <v>3</v>
      </c>
      <c r="U11" s="32"/>
      <c r="V11" s="32">
        <v>17439569</v>
      </c>
      <c r="W11" s="32"/>
      <c r="X11" s="43">
        <f>ROUND(V11*100/$V$34,0)</f>
        <v>2</v>
      </c>
      <c r="Y11" s="32"/>
      <c r="Z11" s="32">
        <v>17523207</v>
      </c>
      <c r="AA11" s="32"/>
      <c r="AB11" s="43">
        <v>2</v>
      </c>
      <c r="AC11" s="12"/>
    </row>
    <row r="12" spans="1:29" ht="15" customHeight="1">
      <c r="A12" s="14" t="s">
        <v>39</v>
      </c>
      <c r="B12" s="11"/>
      <c r="C12" s="32">
        <v>20564540</v>
      </c>
      <c r="D12" s="29"/>
      <c r="E12" s="30">
        <f t="shared" si="0"/>
        <v>3</v>
      </c>
      <c r="F12" s="31"/>
      <c r="G12" s="42">
        <v>16439912</v>
      </c>
      <c r="H12" s="29"/>
      <c r="I12" s="30">
        <f t="shared" si="1"/>
        <v>2</v>
      </c>
      <c r="J12" s="31"/>
      <c r="K12" s="29">
        <v>13432838</v>
      </c>
      <c r="L12" s="29"/>
      <c r="M12" s="30">
        <v>2</v>
      </c>
      <c r="N12" s="12"/>
      <c r="O12" s="11"/>
      <c r="P12" s="16" t="s">
        <v>40</v>
      </c>
      <c r="Q12" s="11"/>
      <c r="R12" s="44">
        <f>SUM(R9:R11)</f>
        <v>49938389</v>
      </c>
      <c r="S12" s="29"/>
      <c r="T12" s="44">
        <f>SUM(T9:T11)</f>
        <v>7</v>
      </c>
      <c r="U12" s="31"/>
      <c r="V12" s="44">
        <f>SUM(V9:V11)</f>
        <v>43336190</v>
      </c>
      <c r="W12" s="29"/>
      <c r="X12" s="45">
        <f>SUM(X9:X11)</f>
        <v>6</v>
      </c>
      <c r="Y12" s="32"/>
      <c r="Z12" s="44">
        <f>SUM(Z9:Z11)</f>
        <v>43039242</v>
      </c>
      <c r="AA12" s="29"/>
      <c r="AB12" s="45">
        <v>6</v>
      </c>
      <c r="AC12" s="12"/>
    </row>
    <row r="13" spans="1:29" ht="15" customHeight="1">
      <c r="A13" s="14" t="s">
        <v>41</v>
      </c>
      <c r="B13" s="11"/>
      <c r="C13" s="29">
        <v>515500</v>
      </c>
      <c r="D13" s="29"/>
      <c r="E13" s="30">
        <f t="shared" si="0"/>
        <v>0</v>
      </c>
      <c r="F13" s="31"/>
      <c r="G13" s="42">
        <v>627500</v>
      </c>
      <c r="H13" s="29"/>
      <c r="I13" s="30">
        <f t="shared" si="1"/>
        <v>0</v>
      </c>
      <c r="J13" s="31"/>
      <c r="K13" s="29">
        <v>560000</v>
      </c>
      <c r="L13" s="29"/>
      <c r="M13" s="46" t="s">
        <v>76</v>
      </c>
      <c r="N13" s="12"/>
      <c r="O13" s="11"/>
      <c r="R13" s="34"/>
      <c r="S13" s="34"/>
      <c r="T13" s="34"/>
      <c r="U13" s="34"/>
      <c r="V13" s="34"/>
      <c r="W13" s="34"/>
      <c r="X13" s="34"/>
      <c r="Y13" s="36"/>
      <c r="Z13" s="34"/>
      <c r="AA13" s="34"/>
      <c r="AB13" s="34"/>
      <c r="AC13" s="12"/>
    </row>
    <row r="14" spans="1:29" ht="15" customHeight="1">
      <c r="A14" s="14" t="s">
        <v>42</v>
      </c>
      <c r="B14" s="11"/>
      <c r="C14" s="29">
        <v>6736480</v>
      </c>
      <c r="D14" s="29"/>
      <c r="E14" s="30">
        <f t="shared" si="0"/>
        <v>1</v>
      </c>
      <c r="F14" s="31"/>
      <c r="G14" s="29">
        <v>128648</v>
      </c>
      <c r="H14" s="29"/>
      <c r="I14" s="30">
        <f t="shared" si="1"/>
        <v>0</v>
      </c>
      <c r="J14" s="31"/>
      <c r="K14" s="29">
        <v>124410</v>
      </c>
      <c r="L14" s="29"/>
      <c r="M14" s="46" t="s">
        <v>76</v>
      </c>
      <c r="O14" s="11"/>
      <c r="P14" s="10" t="s">
        <v>43</v>
      </c>
      <c r="Q14" s="11"/>
      <c r="R14" s="29"/>
      <c r="S14" s="29"/>
      <c r="T14" s="29"/>
      <c r="U14" s="31"/>
      <c r="V14" s="29"/>
      <c r="W14" s="29"/>
      <c r="X14" s="29"/>
      <c r="Y14" s="32"/>
      <c r="Z14" s="29"/>
      <c r="AA14" s="29"/>
      <c r="AB14" s="29"/>
      <c r="AC14" s="12"/>
    </row>
    <row r="15" spans="1:29" ht="15" customHeight="1">
      <c r="A15" s="14" t="s">
        <v>44</v>
      </c>
      <c r="B15" s="11"/>
      <c r="C15" s="47">
        <v>34513028</v>
      </c>
      <c r="D15" s="32"/>
      <c r="E15" s="48">
        <f t="shared" si="0"/>
        <v>5</v>
      </c>
      <c r="F15" s="31"/>
      <c r="G15" s="47">
        <v>38309215</v>
      </c>
      <c r="H15" s="32"/>
      <c r="I15" s="30">
        <f t="shared" si="1"/>
        <v>5</v>
      </c>
      <c r="J15" s="31"/>
      <c r="K15" s="47">
        <v>39769899</v>
      </c>
      <c r="L15" s="32"/>
      <c r="M15" s="30">
        <v>6</v>
      </c>
      <c r="N15" s="13"/>
      <c r="O15" s="11"/>
      <c r="P15" s="14" t="s">
        <v>45</v>
      </c>
      <c r="Q15" s="11"/>
      <c r="R15" s="32">
        <v>11046572</v>
      </c>
      <c r="S15" s="32"/>
      <c r="T15" s="30">
        <f>ROUND(R15*100/$R$34,0)</f>
        <v>2</v>
      </c>
      <c r="U15" s="35"/>
      <c r="V15" s="32">
        <v>14249512</v>
      </c>
      <c r="W15" s="32"/>
      <c r="X15" s="30">
        <f>ROUND(V15*100/$V$34,0)</f>
        <v>2</v>
      </c>
      <c r="Y15" s="32"/>
      <c r="Z15" s="32">
        <v>14100176</v>
      </c>
      <c r="AA15" s="32"/>
      <c r="AB15" s="30">
        <v>2</v>
      </c>
      <c r="AC15" s="12"/>
    </row>
    <row r="16" spans="1:29" ht="15" customHeight="1">
      <c r="A16" s="16" t="s">
        <v>46</v>
      </c>
      <c r="B16" s="11"/>
      <c r="C16" s="47">
        <f>SUM(C9:C15)</f>
        <v>581066140</v>
      </c>
      <c r="D16" s="32"/>
      <c r="E16" s="48">
        <f>SUM(E9:E15)</f>
        <v>82</v>
      </c>
      <c r="F16" s="31"/>
      <c r="G16" s="47">
        <f>SUM(G9:G15)</f>
        <v>588817181</v>
      </c>
      <c r="H16" s="32"/>
      <c r="I16" s="45">
        <f>SUM(I9:I15)</f>
        <v>82</v>
      </c>
      <c r="J16" s="31"/>
      <c r="K16" s="47">
        <f>SUM(K9:K15)</f>
        <v>588601174</v>
      </c>
      <c r="L16" s="32"/>
      <c r="M16" s="45">
        <f>SUM(M9:M15)</f>
        <v>82</v>
      </c>
      <c r="N16" s="13"/>
      <c r="O16" s="11"/>
      <c r="P16" s="14" t="s">
        <v>47</v>
      </c>
      <c r="R16" s="32">
        <v>14719143</v>
      </c>
      <c r="S16" s="29"/>
      <c r="T16" s="30">
        <f>ROUND(R16*100/$R$34,0)</f>
        <v>2</v>
      </c>
      <c r="U16" s="31"/>
      <c r="V16" s="47">
        <v>27267483</v>
      </c>
      <c r="W16" s="29"/>
      <c r="X16" s="30">
        <f>ROUND(V16*100/$V$34,0)</f>
        <v>4</v>
      </c>
      <c r="Y16" s="32"/>
      <c r="Z16" s="47">
        <v>31450262</v>
      </c>
      <c r="AA16" s="29"/>
      <c r="AB16" s="30">
        <v>4</v>
      </c>
      <c r="AC16" s="12"/>
    </row>
    <row r="17" spans="1:31" ht="15" customHeight="1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12"/>
      <c r="O17" s="11"/>
      <c r="P17" s="14"/>
      <c r="Q17" s="11"/>
      <c r="R17" s="44">
        <f>SUM(R15:R16)</f>
        <v>25765715</v>
      </c>
      <c r="S17" s="29"/>
      <c r="T17" s="44">
        <f>SUM(T14:T16)</f>
        <v>4</v>
      </c>
      <c r="U17" s="31"/>
      <c r="V17" s="44">
        <f>SUM(V15:V16)</f>
        <v>41516995</v>
      </c>
      <c r="W17" s="29"/>
      <c r="X17" s="44">
        <f>SUM(X15:X16)</f>
        <v>6</v>
      </c>
      <c r="Y17" s="32"/>
      <c r="Z17" s="44">
        <f>SUM(Z15:Z16)</f>
        <v>45550438</v>
      </c>
      <c r="AA17" s="29"/>
      <c r="AB17" s="45">
        <v>6</v>
      </c>
      <c r="AC17" s="12"/>
    </row>
    <row r="18" spans="1:31" ht="15" customHeight="1">
      <c r="A18" s="16"/>
      <c r="B18" s="11"/>
      <c r="C18" s="32"/>
      <c r="D18" s="32"/>
      <c r="E18" s="30"/>
      <c r="F18" s="31"/>
      <c r="G18" s="32"/>
      <c r="H18" s="32"/>
      <c r="I18" s="30"/>
      <c r="J18" s="31"/>
      <c r="K18" s="32"/>
      <c r="L18" s="32"/>
      <c r="M18" s="30"/>
      <c r="N18" s="12"/>
      <c r="O18" s="11"/>
      <c r="P18" s="10"/>
      <c r="Q18" s="11"/>
      <c r="R18" s="29"/>
      <c r="S18" s="29"/>
      <c r="T18" s="29"/>
      <c r="U18" s="31"/>
      <c r="V18" s="29"/>
      <c r="W18" s="29"/>
      <c r="X18" s="29"/>
      <c r="Y18" s="32"/>
      <c r="Z18" s="29"/>
      <c r="AA18" s="29"/>
      <c r="AB18" s="29"/>
      <c r="AC18" s="12"/>
    </row>
    <row r="19" spans="1:31" ht="15" customHeight="1">
      <c r="A19" s="10" t="s">
        <v>48</v>
      </c>
      <c r="C19" s="33"/>
      <c r="D19" s="33"/>
      <c r="E19" s="34"/>
      <c r="F19" s="33"/>
      <c r="G19" s="34"/>
      <c r="H19" s="34"/>
      <c r="I19" s="34"/>
      <c r="J19" s="34"/>
      <c r="K19" s="34"/>
      <c r="L19" s="34"/>
      <c r="M19" s="34"/>
      <c r="O19" s="11"/>
      <c r="P19" s="14" t="s">
        <v>49</v>
      </c>
      <c r="Q19" s="11"/>
      <c r="R19" s="47">
        <f>SUM(R12,R17)</f>
        <v>75704104</v>
      </c>
      <c r="S19" s="29"/>
      <c r="T19" s="47">
        <f>T12+T17</f>
        <v>11</v>
      </c>
      <c r="U19" s="31"/>
      <c r="V19" s="47">
        <f>SUM(V12,V17)</f>
        <v>84853185</v>
      </c>
      <c r="W19" s="29"/>
      <c r="X19" s="48">
        <f>X12+X17</f>
        <v>12</v>
      </c>
      <c r="Y19" s="32"/>
      <c r="Z19" s="47">
        <f>SUM(Z12,Z17)</f>
        <v>88589680</v>
      </c>
      <c r="AA19" s="29"/>
      <c r="AB19" s="48">
        <f>AB12+AB17</f>
        <v>12</v>
      </c>
      <c r="AC19" s="12"/>
    </row>
    <row r="20" spans="1:31" ht="15" customHeight="1">
      <c r="A20" s="10" t="s">
        <v>72</v>
      </c>
      <c r="C20" s="49">
        <v>2797206</v>
      </c>
      <c r="D20" s="33"/>
      <c r="E20" s="30">
        <f>ROUND(C20*100/$C$34,0)</f>
        <v>0</v>
      </c>
      <c r="F20" s="33"/>
      <c r="G20" s="32">
        <v>3273990</v>
      </c>
      <c r="H20" s="34"/>
      <c r="I20" s="30">
        <f>ROUND(G20*100/$G$34,0)+1</f>
        <v>1</v>
      </c>
      <c r="J20" s="34"/>
      <c r="K20" s="34">
        <v>3273990</v>
      </c>
      <c r="L20" s="34"/>
      <c r="M20" s="30">
        <f>1</f>
        <v>1</v>
      </c>
      <c r="N20" s="12"/>
      <c r="O20" s="11"/>
      <c r="P20" s="10"/>
      <c r="Q20" s="11"/>
      <c r="R20" s="29"/>
      <c r="S20" s="29"/>
      <c r="T20" s="29"/>
      <c r="U20" s="31"/>
      <c r="V20" s="29"/>
      <c r="W20" s="29"/>
      <c r="X20" s="29"/>
      <c r="Y20" s="32"/>
      <c r="Z20" s="29"/>
      <c r="AA20" s="29"/>
      <c r="AB20" s="29"/>
      <c r="AC20" s="12"/>
    </row>
    <row r="21" spans="1:31" ht="15" customHeight="1">
      <c r="C21" s="33"/>
      <c r="D21" s="33"/>
      <c r="E21" s="34"/>
      <c r="F21" s="33"/>
      <c r="G21" s="34"/>
      <c r="H21" s="34"/>
      <c r="I21" s="34"/>
      <c r="J21" s="34"/>
      <c r="K21" s="34"/>
      <c r="L21" s="34"/>
      <c r="M21" s="34"/>
      <c r="O21" s="11"/>
      <c r="P21" s="10"/>
      <c r="Q21" s="11"/>
      <c r="R21" s="29"/>
      <c r="S21" s="29"/>
      <c r="T21" s="29"/>
      <c r="U21" s="31"/>
      <c r="V21" s="29"/>
      <c r="W21" s="29"/>
      <c r="X21" s="29"/>
      <c r="Y21" s="32"/>
      <c r="Z21" s="29"/>
      <c r="AA21" s="29"/>
      <c r="AB21" s="29"/>
      <c r="AC21" s="12"/>
    </row>
    <row r="22" spans="1:31" ht="15" customHeight="1">
      <c r="A22" s="10" t="s">
        <v>50</v>
      </c>
      <c r="B22" s="11"/>
      <c r="C22" s="32">
        <v>4248225</v>
      </c>
      <c r="D22" s="29"/>
      <c r="E22" s="30">
        <f>ROUND(C22*100/$C$34,0)</f>
        <v>1</v>
      </c>
      <c r="F22" s="35"/>
      <c r="G22" s="32">
        <v>5291378</v>
      </c>
      <c r="H22" s="32"/>
      <c r="I22" s="30">
        <f>ROUND(G22*100/$G$34,0)</f>
        <v>1</v>
      </c>
      <c r="J22" s="35"/>
      <c r="K22" s="42">
        <v>5684129</v>
      </c>
      <c r="L22" s="32"/>
      <c r="M22" s="30">
        <v>1</v>
      </c>
      <c r="N22" s="12"/>
      <c r="O22" s="11"/>
      <c r="P22" s="10" t="s">
        <v>51</v>
      </c>
      <c r="Q22" s="11"/>
      <c r="R22" s="29"/>
      <c r="S22" s="29"/>
      <c r="T22" s="29"/>
      <c r="U22" s="31"/>
      <c r="V22" s="29"/>
      <c r="W22" s="29"/>
      <c r="X22" s="29"/>
      <c r="Y22" s="32"/>
      <c r="Z22" s="29"/>
      <c r="AA22" s="29"/>
      <c r="AB22" s="29"/>
      <c r="AC22" s="12"/>
      <c r="AD22" s="17"/>
    </row>
    <row r="23" spans="1:31" ht="15" customHeight="1">
      <c r="C23" s="33"/>
      <c r="D23" s="33"/>
      <c r="E23" s="36"/>
      <c r="F23" s="37"/>
      <c r="G23" s="36"/>
      <c r="H23" s="36"/>
      <c r="I23" s="36"/>
      <c r="J23" s="36"/>
      <c r="K23" s="36"/>
      <c r="L23" s="36"/>
      <c r="M23" s="36"/>
      <c r="O23" s="11"/>
      <c r="P23" s="14" t="s">
        <v>53</v>
      </c>
      <c r="Q23" s="11"/>
      <c r="R23" s="32">
        <v>400000000</v>
      </c>
      <c r="S23" s="29"/>
      <c r="T23" s="30">
        <f>ROUND(R23*100/$R$34,0)</f>
        <v>56</v>
      </c>
      <c r="U23" s="31"/>
      <c r="V23" s="32">
        <v>400000000</v>
      </c>
      <c r="W23" s="29"/>
      <c r="X23" s="30">
        <f>ROUND(V23*100/$V$34,0)+1</f>
        <v>57</v>
      </c>
      <c r="Y23" s="32"/>
      <c r="Z23" s="32">
        <v>400000000</v>
      </c>
      <c r="AA23" s="29"/>
      <c r="AB23" s="30">
        <v>56</v>
      </c>
      <c r="AC23" s="12"/>
    </row>
    <row r="24" spans="1:31" ht="15" customHeight="1">
      <c r="A24" s="10" t="s">
        <v>52</v>
      </c>
      <c r="B24" s="11"/>
      <c r="C24" s="41">
        <v>3669408</v>
      </c>
      <c r="D24" s="29"/>
      <c r="E24" s="30">
        <f>ROUND(C24*100/$C$34,0)</f>
        <v>1</v>
      </c>
      <c r="F24" s="35"/>
      <c r="G24" s="50">
        <v>2723883</v>
      </c>
      <c r="H24" s="32"/>
      <c r="I24" s="30">
        <f>ROUND(G24*100/$G$34,0)</f>
        <v>0</v>
      </c>
      <c r="J24" s="35"/>
      <c r="K24" s="42">
        <v>3147603</v>
      </c>
      <c r="L24" s="32"/>
      <c r="M24" s="30">
        <v>0</v>
      </c>
      <c r="O24" s="11"/>
      <c r="P24" s="14" t="s">
        <v>54</v>
      </c>
      <c r="Q24" s="11"/>
      <c r="R24" s="29"/>
      <c r="S24" s="29"/>
      <c r="T24" s="29"/>
      <c r="U24" s="31"/>
      <c r="V24" s="29"/>
      <c r="W24" s="29"/>
      <c r="X24" s="29"/>
      <c r="Y24" s="32"/>
      <c r="Z24" s="29"/>
      <c r="AA24" s="29"/>
      <c r="AB24" s="30"/>
      <c r="AC24" s="12"/>
    </row>
    <row r="25" spans="1:31" ht="15" customHeight="1">
      <c r="C25" s="33"/>
      <c r="D25" s="33"/>
      <c r="E25" s="34"/>
      <c r="F25" s="33"/>
      <c r="G25" s="34"/>
      <c r="H25" s="34"/>
      <c r="I25" s="34"/>
      <c r="J25" s="34"/>
      <c r="K25" s="34"/>
      <c r="L25" s="34"/>
      <c r="M25" s="34"/>
      <c r="N25" s="12"/>
      <c r="O25" s="11"/>
      <c r="P25" s="16" t="s">
        <v>56</v>
      </c>
      <c r="Q25" s="11"/>
      <c r="R25" s="32">
        <v>123082504</v>
      </c>
      <c r="S25" s="29"/>
      <c r="T25" s="30">
        <f>ROUND(R25*100/$R$34,0)</f>
        <v>17</v>
      </c>
      <c r="U25" s="31"/>
      <c r="V25" s="32">
        <v>123082504</v>
      </c>
      <c r="W25" s="29"/>
      <c r="X25" s="30">
        <f>ROUND(V25*100/$V$34,0)</f>
        <v>17</v>
      </c>
      <c r="Y25" s="32"/>
      <c r="Z25" s="32">
        <v>123082504</v>
      </c>
      <c r="AA25" s="29"/>
      <c r="AB25" s="30">
        <v>17</v>
      </c>
      <c r="AC25" s="12"/>
    </row>
    <row r="26" spans="1:31" ht="15" customHeight="1">
      <c r="A26" s="10" t="s">
        <v>55</v>
      </c>
      <c r="C26" s="41">
        <v>9728500</v>
      </c>
      <c r="D26" s="33"/>
      <c r="E26" s="30">
        <f>ROUND(C26*100/$C$34,0)</f>
        <v>1</v>
      </c>
      <c r="F26" s="33"/>
      <c r="G26" s="34">
        <v>8640000</v>
      </c>
      <c r="H26" s="34"/>
      <c r="I26" s="30">
        <f>ROUND(G26*100/$G$34,0)</f>
        <v>1</v>
      </c>
      <c r="J26" s="34"/>
      <c r="K26" s="34">
        <v>7560000</v>
      </c>
      <c r="L26" s="34"/>
      <c r="M26" s="30">
        <v>1</v>
      </c>
      <c r="N26" s="13"/>
      <c r="O26" s="11"/>
      <c r="P26" s="14" t="s">
        <v>57</v>
      </c>
      <c r="Q26" s="11"/>
      <c r="R26" s="29"/>
      <c r="S26" s="29"/>
      <c r="T26" s="29"/>
      <c r="U26" s="31"/>
      <c r="V26" s="29"/>
      <c r="W26" s="29"/>
      <c r="X26" s="29"/>
      <c r="Y26" s="32"/>
      <c r="Z26" s="29"/>
      <c r="AA26" s="29"/>
      <c r="AB26" s="32"/>
      <c r="AC26" s="12"/>
      <c r="AD26" s="17"/>
    </row>
    <row r="27" spans="1:31" ht="15" customHeight="1">
      <c r="A27" s="10"/>
      <c r="C27" s="33"/>
      <c r="D27" s="33"/>
      <c r="E27" s="34"/>
      <c r="F27" s="33"/>
      <c r="G27" s="34"/>
      <c r="H27" s="34"/>
      <c r="I27" s="34"/>
      <c r="J27" s="34"/>
      <c r="K27" s="34"/>
      <c r="L27" s="34"/>
      <c r="M27" s="34"/>
      <c r="N27" s="13"/>
      <c r="O27" s="11"/>
      <c r="P27" s="16" t="s">
        <v>59</v>
      </c>
      <c r="Q27" s="11"/>
      <c r="R27" s="32">
        <v>41145207</v>
      </c>
      <c r="S27" s="29"/>
      <c r="T27" s="30">
        <f>ROUND(R27*100/$R$34,0)</f>
        <v>6</v>
      </c>
      <c r="U27" s="31"/>
      <c r="V27" s="32">
        <v>38088744</v>
      </c>
      <c r="W27" s="29"/>
      <c r="X27" s="30">
        <f>ROUND(V27*100/$V$34,0)</f>
        <v>5</v>
      </c>
      <c r="Y27" s="32"/>
      <c r="Z27" s="32">
        <v>38088744</v>
      </c>
      <c r="AA27" s="29"/>
      <c r="AB27" s="30">
        <v>5</v>
      </c>
      <c r="AC27" s="12"/>
      <c r="AD27" s="17"/>
    </row>
    <row r="28" spans="1:31" ht="15" customHeight="1">
      <c r="A28" s="10" t="s">
        <v>58</v>
      </c>
      <c r="B28" s="11"/>
      <c r="C28" s="33"/>
      <c r="D28" s="33"/>
      <c r="E28" s="34"/>
      <c r="F28" s="31"/>
      <c r="G28" s="34"/>
      <c r="H28" s="34"/>
      <c r="I28" s="34"/>
      <c r="J28" s="31"/>
      <c r="K28" s="34"/>
      <c r="L28" s="34"/>
      <c r="M28" s="34"/>
      <c r="N28" s="12"/>
      <c r="O28" s="11"/>
      <c r="P28" s="16" t="s">
        <v>61</v>
      </c>
      <c r="R28" s="32">
        <v>49064917</v>
      </c>
      <c r="S28" s="34"/>
      <c r="T28" s="30">
        <f>ROUND(R28*100/$R$34,0)</f>
        <v>7</v>
      </c>
      <c r="U28" s="34"/>
      <c r="V28" s="32">
        <v>42799168</v>
      </c>
      <c r="W28" s="34"/>
      <c r="X28" s="30">
        <f>ROUND(V28*100/$V$34,0)</f>
        <v>6</v>
      </c>
      <c r="Y28" s="32"/>
      <c r="Z28" s="32">
        <v>42799168</v>
      </c>
      <c r="AA28" s="34"/>
      <c r="AB28" s="30">
        <v>6</v>
      </c>
      <c r="AD28" s="17"/>
    </row>
    <row r="29" spans="1:31" ht="15" customHeight="1">
      <c r="A29" s="14" t="s">
        <v>60</v>
      </c>
      <c r="B29" s="11"/>
      <c r="C29" s="41">
        <v>104723471</v>
      </c>
      <c r="D29" s="29"/>
      <c r="E29" s="30">
        <f t="shared" ref="E29:E30" si="2">ROUND(C29*100/$C$34,0)</f>
        <v>15</v>
      </c>
      <c r="F29" s="31"/>
      <c r="G29" s="50">
        <v>104723471</v>
      </c>
      <c r="H29" s="29"/>
      <c r="I29" s="30">
        <f t="shared" ref="I29" si="3">ROUND(G29*100/$G$34,0)</f>
        <v>15</v>
      </c>
      <c r="J29" s="31"/>
      <c r="K29" s="29">
        <v>104761991</v>
      </c>
      <c r="L29" s="29"/>
      <c r="M29" s="30">
        <f>ROUND(K29*100/$K$34,0)</f>
        <v>15</v>
      </c>
      <c r="N29" s="12"/>
      <c r="O29" s="19"/>
      <c r="P29" s="16" t="s">
        <v>63</v>
      </c>
      <c r="Q29" s="11"/>
      <c r="R29" s="29">
        <v>20565601</v>
      </c>
      <c r="S29" s="29"/>
      <c r="T29" s="30">
        <f>ROUND(R29*100/$R$34,0)</f>
        <v>3</v>
      </c>
      <c r="U29" s="31"/>
      <c r="V29" s="29">
        <v>30908311</v>
      </c>
      <c r="W29" s="29"/>
      <c r="X29" s="30">
        <f>ROUND(V29*100/$V$34,0)</f>
        <v>4</v>
      </c>
      <c r="Y29" s="32"/>
      <c r="Z29" s="29">
        <v>25353868</v>
      </c>
      <c r="AA29" s="29"/>
      <c r="AB29" s="30">
        <v>4</v>
      </c>
      <c r="AC29" s="12"/>
      <c r="AD29" s="17"/>
      <c r="AE29" s="1"/>
    </row>
    <row r="30" spans="1:31" ht="15" customHeight="1">
      <c r="A30" s="14" t="s">
        <v>62</v>
      </c>
      <c r="B30" s="11"/>
      <c r="C30" s="32">
        <v>2897894</v>
      </c>
      <c r="D30" s="32"/>
      <c r="E30" s="48">
        <f t="shared" si="2"/>
        <v>0</v>
      </c>
      <c r="F30" s="31"/>
      <c r="G30" s="47">
        <v>2422415</v>
      </c>
      <c r="H30" s="32"/>
      <c r="I30" s="30">
        <f>ROUND(G30*100/$G$34,0)</f>
        <v>0</v>
      </c>
      <c r="J30" s="31"/>
      <c r="K30" s="29">
        <v>2397028</v>
      </c>
      <c r="L30" s="32"/>
      <c r="M30" s="30">
        <f t="shared" ref="M30" si="4">ROUND(K30*100/$K$34,0)</f>
        <v>0</v>
      </c>
      <c r="O30" s="11"/>
      <c r="P30" s="14" t="s">
        <v>65</v>
      </c>
      <c r="Q30" s="11"/>
      <c r="R30" s="38">
        <v>-431489</v>
      </c>
      <c r="S30" s="27"/>
      <c r="T30" s="46">
        <f>ROUND(R30*100/$R$34,0)</f>
        <v>0</v>
      </c>
      <c r="U30" s="28"/>
      <c r="V30" s="38">
        <v>-3839594</v>
      </c>
      <c r="W30" s="39"/>
      <c r="X30" s="51">
        <f>ROUND(V30*100/$V$34,0)</f>
        <v>-1</v>
      </c>
      <c r="Y30" s="38"/>
      <c r="Z30" s="52">
        <v>-2488049</v>
      </c>
      <c r="AA30" s="27"/>
      <c r="AB30" s="30">
        <v>0</v>
      </c>
      <c r="AC30" s="18"/>
    </row>
    <row r="31" spans="1:31" ht="15" customHeight="1">
      <c r="A31" s="16" t="s">
        <v>64</v>
      </c>
      <c r="B31" s="11"/>
      <c r="C31" s="44">
        <f>SUM(C29:C30)</f>
        <v>107621365</v>
      </c>
      <c r="D31" s="29"/>
      <c r="E31" s="48">
        <f>SUM(E29:E30)</f>
        <v>15</v>
      </c>
      <c r="F31" s="31"/>
      <c r="G31" s="47">
        <f>SUM(G29:G30)</f>
        <v>107145886</v>
      </c>
      <c r="H31" s="29"/>
      <c r="I31" s="45">
        <f>SUM(I29:I30)</f>
        <v>15</v>
      </c>
      <c r="J31" s="31"/>
      <c r="K31" s="44">
        <f>SUM(K29:K30)</f>
        <v>107159019</v>
      </c>
      <c r="L31" s="29"/>
      <c r="M31" s="45">
        <f>SUM(M29:M30)</f>
        <v>15</v>
      </c>
      <c r="N31" s="12"/>
      <c r="O31" s="11"/>
      <c r="P31" s="16" t="s">
        <v>67</v>
      </c>
      <c r="Q31" s="11"/>
      <c r="R31" s="44">
        <f>SUM(R23:R30)</f>
        <v>633426740</v>
      </c>
      <c r="S31" s="29"/>
      <c r="T31" s="44">
        <f>SUM(T23:T30)</f>
        <v>89</v>
      </c>
      <c r="U31" s="31"/>
      <c r="V31" s="44">
        <f>SUM(V23:V30)</f>
        <v>631039133</v>
      </c>
      <c r="W31" s="29"/>
      <c r="X31" s="48">
        <f>SUM(X23:X30)</f>
        <v>88</v>
      </c>
      <c r="Y31" s="32"/>
      <c r="Z31" s="47">
        <f>SUM(Z23:Z30)</f>
        <v>626836235</v>
      </c>
      <c r="AA31" s="29"/>
      <c r="AB31" s="45">
        <f>SUM(AB23:AB30)</f>
        <v>88</v>
      </c>
      <c r="AC31" s="12"/>
    </row>
    <row r="32" spans="1:31" ht="15" customHeight="1">
      <c r="A32" s="16" t="s">
        <v>66</v>
      </c>
      <c r="B32" s="11"/>
      <c r="C32" s="44">
        <f>C31+C24+C22+C20+C26</f>
        <v>128064704</v>
      </c>
      <c r="D32" s="29"/>
      <c r="E32" s="44">
        <f>E31+E24+E22+E20+E26</f>
        <v>18</v>
      </c>
      <c r="F32" s="31"/>
      <c r="G32" s="44">
        <f>G31+G24+G22+G20+G26</f>
        <v>127075137</v>
      </c>
      <c r="H32" s="29"/>
      <c r="I32" s="44">
        <f>I31+I24+I22+I20+I26</f>
        <v>18</v>
      </c>
      <c r="J32" s="31"/>
      <c r="K32" s="44">
        <f>K31+K24+K22+K20+K26</f>
        <v>126824741</v>
      </c>
      <c r="L32" s="29"/>
      <c r="M32" s="44">
        <f>M31+M24+M22+M20+M26</f>
        <v>18</v>
      </c>
      <c r="O32" s="11"/>
      <c r="P32" s="16"/>
      <c r="Q32" s="11"/>
      <c r="R32" s="32"/>
      <c r="S32" s="29"/>
      <c r="T32" s="32"/>
      <c r="U32" s="31"/>
      <c r="V32" s="32"/>
      <c r="W32" s="29"/>
      <c r="X32" s="30"/>
      <c r="Y32" s="32"/>
      <c r="Z32" s="32"/>
      <c r="AA32" s="29"/>
      <c r="AB32" s="32"/>
      <c r="AC32" s="12"/>
    </row>
    <row r="33" spans="1:29" ht="15" customHeight="1">
      <c r="C33" s="33"/>
      <c r="D33" s="33"/>
      <c r="E33" s="34"/>
      <c r="F33" s="33"/>
      <c r="G33" s="34"/>
      <c r="H33" s="34"/>
      <c r="I33" s="34"/>
      <c r="J33" s="34"/>
      <c r="K33" s="34"/>
      <c r="L33" s="34"/>
      <c r="M33" s="34"/>
      <c r="O33" s="11"/>
      <c r="P33" s="10"/>
      <c r="Q33" s="11"/>
      <c r="R33" s="29"/>
      <c r="S33" s="29"/>
      <c r="T33" s="29"/>
      <c r="U33" s="31"/>
      <c r="V33" s="29"/>
      <c r="W33" s="29"/>
      <c r="X33" s="29"/>
      <c r="Y33" s="32"/>
      <c r="Z33" s="29"/>
      <c r="AA33" s="29"/>
      <c r="AB33" s="29"/>
      <c r="AC33" s="12"/>
    </row>
    <row r="34" spans="1:29" ht="15" customHeight="1" thickBot="1">
      <c r="A34" s="10" t="s">
        <v>68</v>
      </c>
      <c r="B34" s="11"/>
      <c r="C34" s="53">
        <f>SUM(C16,C22,C24,C31,C20,C26)</f>
        <v>709130844</v>
      </c>
      <c r="D34" s="29"/>
      <c r="E34" s="53">
        <f>E16+E32</f>
        <v>100</v>
      </c>
      <c r="F34" s="31"/>
      <c r="G34" s="53">
        <f>SUM(G16,G22,G24,G31,G20,G26)</f>
        <v>715892318</v>
      </c>
      <c r="H34" s="29"/>
      <c r="I34" s="53">
        <f>I16+I32</f>
        <v>100</v>
      </c>
      <c r="J34" s="31"/>
      <c r="K34" s="53">
        <f>SUM(K20,K16,K22,K24,K26,K31)</f>
        <v>715425915</v>
      </c>
      <c r="L34" s="29"/>
      <c r="M34" s="53">
        <f>M16+M32</f>
        <v>100</v>
      </c>
      <c r="P34" s="10" t="s">
        <v>69</v>
      </c>
      <c r="Q34" s="11"/>
      <c r="R34" s="53">
        <f>SUM(R31,R19)</f>
        <v>709130844</v>
      </c>
      <c r="S34" s="29"/>
      <c r="T34" s="53">
        <f>T19+T31</f>
        <v>100</v>
      </c>
      <c r="U34" s="31"/>
      <c r="V34" s="53">
        <f>SUM(V31,V19)</f>
        <v>715892318</v>
      </c>
      <c r="W34" s="29"/>
      <c r="X34" s="53">
        <f>X19+X31</f>
        <v>100</v>
      </c>
      <c r="Y34" s="32"/>
      <c r="Z34" s="53">
        <f>SUM(Z31,Z19)</f>
        <v>715425915</v>
      </c>
      <c r="AA34" s="29"/>
      <c r="AB34" s="53">
        <f>AB19+AB31</f>
        <v>100</v>
      </c>
      <c r="AC34" s="12"/>
    </row>
    <row r="35" spans="1:29" ht="15" customHeight="1" thickTop="1">
      <c r="C35" s="1"/>
      <c r="E35" s="24"/>
      <c r="I35" s="24"/>
      <c r="M35" s="24"/>
      <c r="R35" s="24"/>
      <c r="S35" s="24"/>
      <c r="T35" s="24"/>
      <c r="U35" s="24"/>
      <c r="V35" s="24"/>
      <c r="W35" s="24"/>
      <c r="X35" s="24"/>
      <c r="Y35" s="25"/>
      <c r="Z35" s="24"/>
      <c r="AA35" s="24"/>
      <c r="AB35" s="24"/>
      <c r="AC35" s="12"/>
    </row>
    <row r="36" spans="1:29" ht="15" customHeight="1">
      <c r="V36" s="2" t="str">
        <f>IF(G34=V34,"","error")</f>
        <v/>
      </c>
      <c r="Z36" s="2" t="str">
        <f>IF(K34=Z34,"","error")</f>
        <v/>
      </c>
      <c r="AC36" s="12"/>
    </row>
    <row r="37" spans="1:29" ht="15" customHeight="1">
      <c r="C37" s="20"/>
      <c r="P37" s="10"/>
      <c r="Q37" s="11"/>
      <c r="R37" s="15"/>
      <c r="S37" s="12"/>
      <c r="T37" s="12"/>
      <c r="U37" s="11"/>
      <c r="V37" s="15"/>
      <c r="W37" s="12"/>
      <c r="X37" s="12"/>
      <c r="Y37" s="13"/>
      <c r="Z37" s="12"/>
      <c r="AA37" s="12"/>
      <c r="AB37" s="12"/>
      <c r="AC37" s="12"/>
    </row>
    <row r="38" spans="1:29" ht="15" customHeight="1">
      <c r="C38" s="20"/>
      <c r="R38" s="1"/>
      <c r="V38" s="1"/>
      <c r="AC38" s="12"/>
    </row>
    <row r="39" spans="1:29" ht="15" customHeight="1">
      <c r="Y39" s="2"/>
    </row>
    <row r="40" spans="1:29" ht="15" customHeight="1">
      <c r="Y40" s="2"/>
    </row>
    <row r="41" spans="1:29" ht="15" customHeight="1">
      <c r="Y41" s="2"/>
    </row>
  </sheetData>
  <mergeCells count="10">
    <mergeCell ref="K6:M6"/>
    <mergeCell ref="A1:AC1"/>
    <mergeCell ref="A2:AC2"/>
    <mergeCell ref="A3:AC3"/>
    <mergeCell ref="A4:AC4"/>
    <mergeCell ref="R6:T6"/>
    <mergeCell ref="V6:X6"/>
    <mergeCell ref="Z6:AB6"/>
    <mergeCell ref="C6:E6"/>
    <mergeCell ref="G6:I6"/>
  </mergeCells>
  <phoneticPr fontId="4" type="noConversion"/>
  <printOptions horizontalCentered="1"/>
  <pageMargins left="0.23622047244094491" right="0.23622047244094491" top="0.59055118110236227" bottom="0.59055118110236227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  <pageSetUpPr fitToPage="1"/>
  </sheetPr>
  <dimension ref="A1:AA35"/>
  <sheetViews>
    <sheetView tabSelected="1" zoomScale="90" zoomScaleNormal="90" workbookViewId="0">
      <selection activeCell="U40" sqref="U40"/>
    </sheetView>
  </sheetViews>
  <sheetFormatPr defaultColWidth="10.28515625" defaultRowHeight="15" customHeight="1"/>
  <cols>
    <col min="1" max="1" width="37.7109375" style="2" bestFit="1" customWidth="1"/>
    <col min="2" max="2" width="10.7109375" style="2" customWidth="1"/>
    <col min="3" max="3" width="14.7109375" style="2" hidden="1" customWidth="1"/>
    <col min="4" max="4" width="3.42578125" style="2" hidden="1" customWidth="1"/>
    <col min="5" max="5" width="7" style="2" hidden="1" customWidth="1"/>
    <col min="6" max="6" width="3.5703125" style="2" hidden="1" customWidth="1"/>
    <col min="7" max="7" width="14.7109375" style="2" hidden="1" customWidth="1"/>
    <col min="8" max="8" width="3.28515625" style="2" hidden="1" customWidth="1"/>
    <col min="9" max="9" width="7" style="2" hidden="1" customWidth="1"/>
    <col min="10" max="10" width="2.7109375" style="2" hidden="1" customWidth="1"/>
    <col min="11" max="11" width="15.28515625" style="2" hidden="1" customWidth="1"/>
    <col min="12" max="12" width="2.5703125" style="2" hidden="1" customWidth="1"/>
    <col min="13" max="13" width="10.28515625" style="2" hidden="1" customWidth="1"/>
    <col min="14" max="14" width="3.28515625" style="2" hidden="1" customWidth="1"/>
    <col min="15" max="15" width="13.7109375" style="2" hidden="1" customWidth="1"/>
    <col min="16" max="16" width="2.5703125" style="2" hidden="1" customWidth="1"/>
    <col min="17" max="17" width="10.28515625" style="2" hidden="1" customWidth="1"/>
    <col min="18" max="18" width="2.7109375" style="2" hidden="1" customWidth="1"/>
    <col min="19" max="19" width="15.7109375" style="2" customWidth="1"/>
    <col min="20" max="20" width="2.5703125" style="2" customWidth="1"/>
    <col min="21" max="21" width="15.7109375" style="2" customWidth="1"/>
    <col min="22" max="22" width="3.28515625" style="2" customWidth="1"/>
    <col min="23" max="23" width="15.7109375" style="2" customWidth="1"/>
    <col min="24" max="24" width="2.5703125" style="2" customWidth="1"/>
    <col min="25" max="25" width="15.7109375" style="2" customWidth="1"/>
    <col min="26" max="16384" width="10.28515625" style="2"/>
  </cols>
  <sheetData>
    <row r="1" spans="1:27" s="56" customFormat="1" ht="1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7" s="56" customFormat="1" ht="15" customHeight="1">
      <c r="A2" s="97" t="s">
        <v>20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7" s="56" customFormat="1" ht="15" customHeight="1">
      <c r="A3" s="97" t="s">
        <v>77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</row>
    <row r="4" spans="1:27" s="56" customFormat="1" ht="15" customHeight="1">
      <c r="A4" s="98" t="s">
        <v>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</row>
    <row r="5" spans="1:27" s="56" customFormat="1" ht="15" customHeight="1">
      <c r="A5" s="21"/>
    </row>
    <row r="6" spans="1:27" s="56" customFormat="1" ht="15" customHeight="1" thickBot="1">
      <c r="A6" s="54"/>
      <c r="B6" s="54"/>
      <c r="C6" s="99" t="s">
        <v>13</v>
      </c>
      <c r="D6" s="99"/>
      <c r="E6" s="99"/>
      <c r="F6" s="54"/>
      <c r="G6" s="99" t="s">
        <v>14</v>
      </c>
      <c r="H6" s="99"/>
      <c r="I6" s="99"/>
      <c r="K6" s="99" t="s">
        <v>15</v>
      </c>
      <c r="L6" s="99"/>
      <c r="M6" s="99"/>
      <c r="N6" s="54"/>
      <c r="O6" s="99" t="s">
        <v>21</v>
      </c>
      <c r="P6" s="99"/>
      <c r="Q6" s="99"/>
      <c r="S6" s="99" t="s">
        <v>79</v>
      </c>
      <c r="T6" s="99"/>
      <c r="U6" s="99"/>
      <c r="V6" s="54"/>
      <c r="W6" s="99" t="s">
        <v>78</v>
      </c>
      <c r="X6" s="99"/>
      <c r="Y6" s="99"/>
    </row>
    <row r="7" spans="1:27" s="56" customFormat="1" ht="15" customHeight="1" thickBot="1">
      <c r="A7" s="54"/>
      <c r="B7" s="54"/>
      <c r="C7" s="57" t="s">
        <v>2</v>
      </c>
      <c r="D7" s="58"/>
      <c r="E7" s="59" t="s">
        <v>3</v>
      </c>
      <c r="F7" s="60"/>
      <c r="G7" s="57" t="s">
        <v>2</v>
      </c>
      <c r="H7" s="58"/>
      <c r="I7" s="59" t="s">
        <v>3</v>
      </c>
      <c r="K7" s="40" t="s">
        <v>2</v>
      </c>
      <c r="L7" s="58"/>
      <c r="M7" s="59" t="s">
        <v>3</v>
      </c>
      <c r="N7" s="60"/>
      <c r="O7" s="40" t="s">
        <v>2</v>
      </c>
      <c r="P7" s="58"/>
      <c r="Q7" s="59" t="s">
        <v>3</v>
      </c>
      <c r="S7" s="59" t="s">
        <v>2</v>
      </c>
      <c r="T7" s="58"/>
      <c r="U7" s="59" t="s">
        <v>3</v>
      </c>
      <c r="V7" s="60"/>
      <c r="W7" s="61" t="s">
        <v>2</v>
      </c>
      <c r="X7" s="58"/>
      <c r="Y7" s="59" t="s">
        <v>3</v>
      </c>
    </row>
    <row r="8" spans="1:27" s="56" customFormat="1" ht="15" customHeight="1">
      <c r="A8" s="54" t="s">
        <v>4</v>
      </c>
      <c r="B8" s="54"/>
      <c r="C8" s="62" t="e">
        <f ca="1">[1]!TB_LINK("-221470293.0000")</f>
        <v>#NAME?</v>
      </c>
      <c r="D8" s="54"/>
      <c r="E8" s="63" t="e">
        <f ca="1">ROUNDUP(C8*100/$C$8,0)</f>
        <v>#NAME?</v>
      </c>
      <c r="F8" s="54"/>
      <c r="G8" s="62" t="e">
        <f ca="1">[1]!TB_LINK("-207598559.0000")</f>
        <v>#NAME?</v>
      </c>
      <c r="H8" s="54"/>
      <c r="I8" s="64" t="e">
        <f ca="1">ROUND(G8*100/$G$8,0)</f>
        <v>#NAME?</v>
      </c>
      <c r="K8" s="63" t="e">
        <f ca="1">S8-C8</f>
        <v>#NAME?</v>
      </c>
      <c r="L8" s="54"/>
      <c r="M8" s="63" t="e">
        <f ca="1">ROUNDUP(K8*100/$K$8,0)</f>
        <v>#NAME?</v>
      </c>
      <c r="N8" s="54"/>
      <c r="O8" s="63" t="e">
        <f ca="1">W8-G8</f>
        <v>#NAME?</v>
      </c>
      <c r="P8" s="54"/>
      <c r="Q8" s="63" t="e">
        <f ca="1">ROUNDDOWN(O8*100/$O$8,0)</f>
        <v>#NAME?</v>
      </c>
      <c r="S8" s="66">
        <v>183540085</v>
      </c>
      <c r="T8" s="54"/>
      <c r="U8" s="66">
        <f>ROUNDUP(S8*100/$S$8,0)</f>
        <v>100</v>
      </c>
      <c r="V8" s="65"/>
      <c r="W8" s="66">
        <v>165709816</v>
      </c>
      <c r="X8" s="65"/>
      <c r="Y8" s="66">
        <f>ROUND(W8*100/$W$8,0)</f>
        <v>100</v>
      </c>
    </row>
    <row r="9" spans="1:27" s="56" customFormat="1" ht="15" customHeight="1">
      <c r="A9" s="54" t="s">
        <v>16</v>
      </c>
      <c r="B9" s="54"/>
      <c r="C9" s="62" t="e">
        <f ca="1">[1]!TB_LINK("201100944.0000")</f>
        <v>#NAME?</v>
      </c>
      <c r="D9" s="67"/>
      <c r="E9" s="68" t="e">
        <f ca="1">ROUNDUP(C9*100/$C$8,0)</f>
        <v>#NAME?</v>
      </c>
      <c r="F9" s="67"/>
      <c r="G9" s="62" t="e">
        <f ca="1">[1]!TB_LINK("184687995.0000")</f>
        <v>#NAME?</v>
      </c>
      <c r="H9" s="67"/>
      <c r="I9" s="69" t="e">
        <f ca="1">ROUND(G9*100/$G$8,0)</f>
        <v>#NAME?</v>
      </c>
      <c r="J9" s="70"/>
      <c r="K9" s="68" t="e">
        <f ca="1">S9-C9</f>
        <v>#NAME?</v>
      </c>
      <c r="L9" s="67"/>
      <c r="M9" s="68" t="e">
        <f ca="1">ROUNDUP(K9*100/$K$8,0)</f>
        <v>#NAME?</v>
      </c>
      <c r="N9" s="67"/>
      <c r="O9" s="68" t="e">
        <f ca="1">W9-G9</f>
        <v>#NAME?</v>
      </c>
      <c r="P9" s="67"/>
      <c r="Q9" s="68" t="e">
        <f ca="1">ROUND(O9*100/$O$8,0)</f>
        <v>#NAME?</v>
      </c>
      <c r="R9" s="70"/>
      <c r="S9" s="71">
        <v>-159700587</v>
      </c>
      <c r="T9" s="67"/>
      <c r="U9" s="71">
        <f>ROUNDUP(S9*100/$S$8,0)</f>
        <v>-88</v>
      </c>
      <c r="V9" s="65"/>
      <c r="W9" s="71">
        <v>-151249286</v>
      </c>
      <c r="X9" s="65"/>
      <c r="Y9" s="71">
        <f>ROUNDUP(W9*100/$W$8,0)+1</f>
        <v>-91</v>
      </c>
    </row>
    <row r="10" spans="1:27" s="56" customFormat="1" ht="15" customHeight="1">
      <c r="A10" s="54" t="s">
        <v>5</v>
      </c>
      <c r="B10" s="54"/>
      <c r="C10" s="69" t="e">
        <f ca="1">SUM(C8:C9)</f>
        <v>#NAME?</v>
      </c>
      <c r="D10" s="54"/>
      <c r="E10" s="69" t="e">
        <f ca="1">SUM(E8:E9)</f>
        <v>#NAME?</v>
      </c>
      <c r="F10" s="54"/>
      <c r="G10" s="71" t="e">
        <f ca="1">SUM(G8:G9)</f>
        <v>#NAME?</v>
      </c>
      <c r="H10" s="54"/>
      <c r="I10" s="68" t="e">
        <f ca="1">SUM(I8:I9)</f>
        <v>#NAME?</v>
      </c>
      <c r="K10" s="68" t="e">
        <f ca="1">SUM(K8:K9)</f>
        <v>#NAME?</v>
      </c>
      <c r="L10" s="54"/>
      <c r="M10" s="69" t="e">
        <f ca="1">SUM(M8:M9)</f>
        <v>#NAME?</v>
      </c>
      <c r="N10" s="54"/>
      <c r="O10" s="72" t="e">
        <f ca="1">SUM(O8:O9)</f>
        <v>#NAME?</v>
      </c>
      <c r="P10" s="54"/>
      <c r="Q10" s="69" t="e">
        <f ca="1">SUM(Q8:Q9)</f>
        <v>#NAME?</v>
      </c>
      <c r="S10" s="71">
        <f>SUM(S8:S9)</f>
        <v>23839498</v>
      </c>
      <c r="T10" s="54"/>
      <c r="U10" s="71">
        <f>SUM(U8:U9)</f>
        <v>12</v>
      </c>
      <c r="V10" s="65"/>
      <c r="W10" s="71">
        <f>SUM(W8:W9)</f>
        <v>14460530</v>
      </c>
      <c r="X10" s="65"/>
      <c r="Y10" s="71">
        <f>SUM(Y8:Y9)</f>
        <v>9</v>
      </c>
    </row>
    <row r="11" spans="1:27" s="56" customFormat="1" ht="15" customHeight="1">
      <c r="A11" s="54"/>
      <c r="B11" s="54"/>
      <c r="C11" s="73"/>
      <c r="D11" s="54"/>
      <c r="E11" s="73"/>
      <c r="F11" s="54"/>
      <c r="G11" s="73"/>
      <c r="H11" s="54"/>
      <c r="I11" s="73"/>
      <c r="K11" s="73"/>
      <c r="L11" s="54"/>
      <c r="M11" s="73"/>
      <c r="N11" s="54"/>
      <c r="O11" s="73"/>
      <c r="P11" s="54"/>
      <c r="Q11" s="73"/>
      <c r="S11" s="74"/>
      <c r="T11" s="54"/>
      <c r="U11" s="74"/>
      <c r="V11" s="65"/>
      <c r="W11" s="74"/>
      <c r="X11" s="65"/>
      <c r="Y11" s="74"/>
    </row>
    <row r="12" spans="1:27" s="56" customFormat="1" ht="15" customHeight="1">
      <c r="A12" s="54" t="s">
        <v>17</v>
      </c>
      <c r="B12" s="54"/>
      <c r="C12" s="73"/>
      <c r="D12" s="54"/>
      <c r="E12" s="73"/>
      <c r="F12" s="54"/>
      <c r="G12" s="73"/>
      <c r="H12" s="54"/>
      <c r="I12" s="73"/>
      <c r="K12" s="73"/>
      <c r="L12" s="54"/>
      <c r="M12" s="73"/>
      <c r="N12" s="54"/>
      <c r="O12" s="73"/>
      <c r="P12" s="54"/>
      <c r="Q12" s="73"/>
      <c r="S12" s="74"/>
      <c r="T12" s="54"/>
      <c r="U12" s="74"/>
      <c r="V12" s="65"/>
      <c r="W12" s="74"/>
      <c r="X12" s="65"/>
      <c r="Y12" s="74"/>
    </row>
    <row r="13" spans="1:27" s="56" customFormat="1" ht="15" customHeight="1">
      <c r="A13" s="54" t="s">
        <v>22</v>
      </c>
      <c r="B13" s="54"/>
      <c r="C13" s="62" t="e">
        <f ca="1">[1]!TB_LINK("-15960453.0000")</f>
        <v>#NAME?</v>
      </c>
      <c r="D13" s="54"/>
      <c r="E13" s="63" t="e">
        <f ca="1">ROUNDUP(C13*100/$C$8,0)</f>
        <v>#NAME?</v>
      </c>
      <c r="F13" s="54"/>
      <c r="G13" s="62" t="e">
        <f ca="1">[1]!TB_LINK("-12175827.0000")</f>
        <v>#NAME?</v>
      </c>
      <c r="H13" s="54"/>
      <c r="I13" s="64" t="e">
        <f ca="1">ROUND(G13*100/$G$8,0)</f>
        <v>#NAME?</v>
      </c>
      <c r="K13" s="75" t="e">
        <f ca="1">S13-C13</f>
        <v>#NAME?</v>
      </c>
      <c r="L13" s="54"/>
      <c r="M13" s="63" t="e">
        <f ca="1">ROUNDUP(K13*100/$K$8,0)</f>
        <v>#NAME?</v>
      </c>
      <c r="N13" s="54"/>
      <c r="O13" s="63" t="e">
        <f ca="1">W13-G13</f>
        <v>#NAME?</v>
      </c>
      <c r="P13" s="54"/>
      <c r="Q13" s="63" t="e">
        <f t="shared" ref="Q13:Q14" ca="1" si="0">ROUNDDOWN(O13*100/$O$8,0)</f>
        <v>#NAME?</v>
      </c>
      <c r="S13" s="76">
        <v>-516599</v>
      </c>
      <c r="T13" s="54"/>
      <c r="U13" s="66">
        <f>ROUNDUP(S13*100/$S$8,0)+1</f>
        <v>0</v>
      </c>
      <c r="V13" s="65"/>
      <c r="W13" s="76">
        <v>2640434</v>
      </c>
      <c r="X13" s="65"/>
      <c r="Y13" s="66">
        <f>ROUND(W13*100/$W$8,0)-1</f>
        <v>1</v>
      </c>
      <c r="AA13" s="75"/>
    </row>
    <row r="14" spans="1:27" s="56" customFormat="1" ht="15" customHeight="1">
      <c r="A14" s="54" t="s">
        <v>10</v>
      </c>
      <c r="B14" s="54"/>
      <c r="C14" s="62" t="e">
        <f ca="1">[1]!TB_LINK("1797387.0000")</f>
        <v>#NAME?</v>
      </c>
      <c r="D14" s="54"/>
      <c r="E14" s="68" t="e">
        <f ca="1">ROUNDUP(C14*100/$C$8,0)</f>
        <v>#NAME?</v>
      </c>
      <c r="F14" s="54"/>
      <c r="G14" s="66" t="e">
        <f ca="1">[1]!TB_LINK("3967613.0000")</f>
        <v>#NAME?</v>
      </c>
      <c r="H14" s="54"/>
      <c r="I14" s="69" t="e">
        <f ca="1">ROUND(G14*100/$G$8,0)</f>
        <v>#NAME?</v>
      </c>
      <c r="K14" s="68" t="e">
        <f ca="1">S14-C14</f>
        <v>#NAME?</v>
      </c>
      <c r="L14" s="54"/>
      <c r="M14" s="63" t="e">
        <f ca="1">ROUNDUP(K14*100/$K$8,0)</f>
        <v>#NAME?</v>
      </c>
      <c r="N14" s="54"/>
      <c r="O14" s="68" t="e">
        <f ca="1">W14-G14</f>
        <v>#NAME?</v>
      </c>
      <c r="P14" s="54"/>
      <c r="Q14" s="63" t="e">
        <f t="shared" ca="1" si="0"/>
        <v>#NAME?</v>
      </c>
      <c r="S14" s="76">
        <v>-939191</v>
      </c>
      <c r="T14" s="54"/>
      <c r="U14" s="71">
        <f>ROUNDUP(S14*100/$S$8,0)+1</f>
        <v>0</v>
      </c>
      <c r="V14" s="65"/>
      <c r="W14" s="76">
        <v>10894701</v>
      </c>
      <c r="X14" s="65"/>
      <c r="Y14" s="66">
        <f t="shared" ref="Y14" si="1">ROUND(W14*100/$W$8,0)</f>
        <v>7</v>
      </c>
    </row>
    <row r="15" spans="1:27" s="56" customFormat="1" ht="15" customHeight="1">
      <c r="A15" s="54" t="s">
        <v>6</v>
      </c>
      <c r="B15" s="54"/>
      <c r="C15" s="71" t="e">
        <f ca="1">SUM(C13:C14)</f>
        <v>#NAME?</v>
      </c>
      <c r="D15" s="54"/>
      <c r="E15" s="77" t="e">
        <f ca="1">SUM(E13:E14)</f>
        <v>#NAME?</v>
      </c>
      <c r="F15" s="54"/>
      <c r="G15" s="72" t="e">
        <f ca="1">SUM(G13:G14)</f>
        <v>#NAME?</v>
      </c>
      <c r="H15" s="54"/>
      <c r="I15" s="77" t="e">
        <f ca="1">SUM(I13:I14)</f>
        <v>#NAME?</v>
      </c>
      <c r="K15" s="78" t="e">
        <f ca="1">SUM(K13:K14)</f>
        <v>#NAME?</v>
      </c>
      <c r="L15" s="54"/>
      <c r="M15" s="77" t="e">
        <f ca="1">SUM(M13:M14)</f>
        <v>#NAME?</v>
      </c>
      <c r="N15" s="54"/>
      <c r="O15" s="78" t="e">
        <f ca="1">SUM(O13:O14)</f>
        <v>#NAME?</v>
      </c>
      <c r="P15" s="54"/>
      <c r="Q15" s="77" t="e">
        <f ca="1">SUM(Q13:Q14)</f>
        <v>#NAME?</v>
      </c>
      <c r="S15" s="95">
        <f>SUM(S13:S14)</f>
        <v>-1455790</v>
      </c>
      <c r="T15" s="54"/>
      <c r="U15" s="95">
        <f>SUM(U13:U14)</f>
        <v>0</v>
      </c>
      <c r="V15" s="65"/>
      <c r="W15" s="95">
        <f>SUM(W13:W14)</f>
        <v>13535135</v>
      </c>
      <c r="X15" s="65"/>
      <c r="Y15" s="95">
        <f>SUM(Y13:Y14)</f>
        <v>8</v>
      </c>
    </row>
    <row r="16" spans="1:27" s="56" customFormat="1" ht="15" customHeight="1">
      <c r="A16" s="54"/>
      <c r="B16" s="54"/>
      <c r="C16" s="73"/>
      <c r="D16" s="54"/>
      <c r="E16" s="73"/>
      <c r="F16" s="54"/>
      <c r="G16" s="73"/>
      <c r="H16" s="54"/>
      <c r="I16" s="73"/>
      <c r="K16" s="73"/>
      <c r="L16" s="54"/>
      <c r="M16" s="73"/>
      <c r="N16" s="54"/>
      <c r="O16" s="73"/>
      <c r="P16" s="54"/>
      <c r="Q16" s="73"/>
      <c r="S16" s="74"/>
      <c r="T16" s="54"/>
      <c r="U16" s="74"/>
      <c r="V16" s="65"/>
      <c r="W16" s="74"/>
      <c r="X16" s="65"/>
      <c r="Y16" s="74"/>
    </row>
    <row r="17" spans="1:27" s="56" customFormat="1" ht="15" customHeight="1">
      <c r="A17" s="54" t="s">
        <v>7</v>
      </c>
      <c r="B17" s="54"/>
      <c r="C17" s="74" t="e">
        <f ca="1">SUM(C10,C15)</f>
        <v>#NAME?</v>
      </c>
      <c r="D17" s="54"/>
      <c r="E17" s="79" t="e">
        <f ca="1">E10+E15</f>
        <v>#NAME?</v>
      </c>
      <c r="F17" s="54"/>
      <c r="G17" s="75" t="e">
        <f ca="1">SUM(G10,G15)</f>
        <v>#NAME?</v>
      </c>
      <c r="H17" s="54"/>
      <c r="I17" s="73" t="e">
        <f ca="1">ROUND(G17*100/G8,0)</f>
        <v>#NAME?</v>
      </c>
      <c r="K17" s="74" t="e">
        <f ca="1">SUM(K10,K15)</f>
        <v>#NAME?</v>
      </c>
      <c r="L17" s="54"/>
      <c r="M17" s="80" t="e">
        <f ca="1">M10+M15</f>
        <v>#NAME?</v>
      </c>
      <c r="N17" s="54"/>
      <c r="O17" s="74" t="e">
        <f ca="1">SUM(O10,O15)</f>
        <v>#NAME?</v>
      </c>
      <c r="P17" s="54"/>
      <c r="Q17" s="79" t="e">
        <f ca="1">Q10+Q15</f>
        <v>#NAME?</v>
      </c>
      <c r="S17" s="74">
        <f>SUM(S10,S15)</f>
        <v>22383708</v>
      </c>
      <c r="T17" s="54"/>
      <c r="U17" s="74">
        <f>U10+U15</f>
        <v>12</v>
      </c>
      <c r="V17" s="65"/>
      <c r="W17" s="74">
        <f>SUM(W10,W15)</f>
        <v>27995665</v>
      </c>
      <c r="X17" s="65"/>
      <c r="Y17" s="74">
        <f>Y10+Y15</f>
        <v>17</v>
      </c>
    </row>
    <row r="18" spans="1:27" s="56" customFormat="1" ht="15" customHeight="1">
      <c r="A18" s="54"/>
      <c r="B18" s="54"/>
      <c r="C18" s="73"/>
      <c r="D18" s="54"/>
      <c r="E18" s="73"/>
      <c r="F18" s="54"/>
      <c r="G18" s="73"/>
      <c r="H18" s="54"/>
      <c r="I18" s="73"/>
      <c r="K18" s="73"/>
      <c r="L18" s="54"/>
      <c r="M18" s="73"/>
      <c r="N18" s="54"/>
      <c r="O18" s="81"/>
      <c r="P18" s="54"/>
      <c r="Q18" s="73"/>
      <c r="S18" s="74"/>
      <c r="T18" s="54"/>
      <c r="U18" s="74"/>
      <c r="V18" s="65"/>
      <c r="W18" s="74"/>
      <c r="X18" s="65"/>
      <c r="Y18" s="74"/>
      <c r="AA18" s="75"/>
    </row>
    <row r="19" spans="1:27" s="56" customFormat="1" ht="15" customHeight="1">
      <c r="A19" s="54" t="s">
        <v>23</v>
      </c>
      <c r="B19" s="54"/>
      <c r="C19" s="62" t="e">
        <f ca="1">[1]!TB_LINK("3967787.0000")</f>
        <v>#NAME?</v>
      </c>
      <c r="D19" s="54"/>
      <c r="E19" s="68" t="e">
        <f ca="1">ROUNDDOWN(C19*100/$C$8,0)</f>
        <v>#NAME?</v>
      </c>
      <c r="F19" s="54"/>
      <c r="G19" s="62" t="e">
        <f ca="1">[1]!TB_LINK("-54778771.0000")</f>
        <v>#NAME?</v>
      </c>
      <c r="H19" s="54"/>
      <c r="I19" s="64" t="e">
        <f ca="1">ROUND(G19*100/$G$8,0)</f>
        <v>#NAME?</v>
      </c>
      <c r="K19" s="68" t="e">
        <f ca="1">S19-C19</f>
        <v>#NAME?</v>
      </c>
      <c r="L19" s="54"/>
      <c r="M19" s="68" t="e">
        <f ca="1">ROUND(K19*100/$K$8,0)</f>
        <v>#NAME?</v>
      </c>
      <c r="N19" s="54"/>
      <c r="O19" s="68" t="e">
        <f t="shared" ref="O19" ca="1" si="2">W19-G19</f>
        <v>#NAME?</v>
      </c>
      <c r="P19" s="54"/>
      <c r="Q19" s="68" t="e">
        <f ca="1">ROUND(O19*100/O8,0)</f>
        <v>#NAME?</v>
      </c>
      <c r="S19" s="71">
        <v>-4149145</v>
      </c>
      <c r="T19" s="54"/>
      <c r="U19" s="71">
        <f>ROUND(S19*100/$S$8,0)</f>
        <v>-2</v>
      </c>
      <c r="V19" s="65"/>
      <c r="W19" s="71">
        <v>-3040915</v>
      </c>
      <c r="X19" s="65"/>
      <c r="Y19" s="71">
        <f>ROUND(W19*100/$W$8,0)</f>
        <v>-2</v>
      </c>
    </row>
    <row r="20" spans="1:27" s="56" customFormat="1" ht="15" customHeight="1">
      <c r="A20" s="54"/>
      <c r="B20" s="54"/>
      <c r="C20" s="73"/>
      <c r="D20" s="54"/>
      <c r="E20" s="73"/>
      <c r="F20" s="54"/>
      <c r="G20" s="73"/>
      <c r="H20" s="54"/>
      <c r="I20" s="73"/>
      <c r="K20" s="73"/>
      <c r="L20" s="54"/>
      <c r="M20" s="73"/>
      <c r="N20" s="54"/>
      <c r="O20" s="73"/>
      <c r="P20" s="54"/>
      <c r="Q20" s="73"/>
      <c r="S20" s="74"/>
      <c r="T20" s="54"/>
      <c r="U20" s="74"/>
      <c r="V20" s="65"/>
      <c r="W20" s="74"/>
      <c r="X20" s="65"/>
      <c r="Y20" s="74"/>
    </row>
    <row r="21" spans="1:27" s="56" customFormat="1" ht="15" customHeight="1">
      <c r="A21" s="54" t="s">
        <v>18</v>
      </c>
      <c r="B21" s="54"/>
      <c r="C21" s="82" t="e">
        <f ca="1">SUM(C17:C20)</f>
        <v>#NAME?</v>
      </c>
      <c r="D21" s="54"/>
      <c r="E21" s="69" t="e">
        <f ca="1">ROUND(C21*100/$C$8,0)</f>
        <v>#NAME?</v>
      </c>
      <c r="F21" s="54"/>
      <c r="G21" s="82" t="e">
        <f ca="1">SUM(G17:G20)</f>
        <v>#NAME?</v>
      </c>
      <c r="H21" s="54"/>
      <c r="I21" s="69" t="e">
        <f ca="1">ROUND(G21*100/$G$8,0)</f>
        <v>#NAME?</v>
      </c>
      <c r="K21" s="71" t="e">
        <f ca="1">SUM(K17:K20)</f>
        <v>#NAME?</v>
      </c>
      <c r="L21" s="54"/>
      <c r="M21" s="68" t="e">
        <f ca="1">ROUND(K21*100/$K$8,0)</f>
        <v>#NAME?</v>
      </c>
      <c r="N21" s="54"/>
      <c r="O21" s="71" t="e">
        <f ca="1">SUM(O17:O20)</f>
        <v>#NAME?</v>
      </c>
      <c r="P21" s="54"/>
      <c r="Q21" s="83" t="e">
        <f ca="1">SUM(Q17:Q19)</f>
        <v>#NAME?</v>
      </c>
      <c r="S21" s="71">
        <f>SUM(S17:S20)</f>
        <v>18234563</v>
      </c>
      <c r="T21" s="54"/>
      <c r="U21" s="69">
        <f>ROUND(S21*100/$S$8,0)</f>
        <v>10</v>
      </c>
      <c r="V21" s="65"/>
      <c r="W21" s="71">
        <f>SUM(W17:W20)</f>
        <v>24954750</v>
      </c>
      <c r="X21" s="65"/>
      <c r="Y21" s="69">
        <f>ROUND(W21*100/$W$8,0)</f>
        <v>15</v>
      </c>
    </row>
    <row r="22" spans="1:27" s="56" customFormat="1" ht="15" customHeight="1">
      <c r="A22" s="54"/>
      <c r="B22" s="54"/>
      <c r="C22" s="84"/>
      <c r="D22" s="54"/>
      <c r="E22" s="81"/>
      <c r="F22" s="54"/>
      <c r="G22" s="84"/>
      <c r="H22" s="54"/>
      <c r="I22" s="81"/>
      <c r="K22" s="84"/>
      <c r="L22" s="54"/>
      <c r="M22" s="81"/>
      <c r="N22" s="54"/>
      <c r="O22" s="84"/>
      <c r="P22" s="54"/>
      <c r="Q22" s="85"/>
      <c r="S22" s="66"/>
      <c r="T22" s="54"/>
      <c r="U22" s="66"/>
      <c r="V22" s="65"/>
      <c r="W22" s="66"/>
      <c r="X22" s="65"/>
      <c r="Y22" s="66"/>
    </row>
    <row r="23" spans="1:27" s="56" customFormat="1" ht="15" customHeight="1">
      <c r="A23" s="54" t="s">
        <v>11</v>
      </c>
      <c r="B23" s="54"/>
      <c r="C23" s="84"/>
      <c r="D23" s="54"/>
      <c r="E23" s="81"/>
      <c r="F23" s="54"/>
      <c r="G23" s="84"/>
      <c r="H23" s="54"/>
      <c r="I23" s="81"/>
      <c r="K23" s="84"/>
      <c r="L23" s="54"/>
      <c r="M23" s="81"/>
      <c r="N23" s="54"/>
      <c r="O23" s="84"/>
      <c r="P23" s="54"/>
      <c r="Q23" s="85"/>
      <c r="S23" s="66"/>
      <c r="T23" s="54"/>
      <c r="U23" s="66"/>
      <c r="V23" s="65"/>
      <c r="W23" s="66"/>
      <c r="X23" s="65"/>
      <c r="Y23" s="66"/>
    </row>
    <row r="24" spans="1:27" s="56" customFormat="1" ht="15" customHeight="1">
      <c r="A24" s="55" t="s">
        <v>73</v>
      </c>
      <c r="B24" s="54"/>
      <c r="C24" s="82" t="e">
        <f>#REF!-#REF!</f>
        <v>#REF!</v>
      </c>
      <c r="D24" s="54"/>
      <c r="E24" s="68" t="e">
        <f ca="1">ROUNDUP(C24*100/$C$8,0)</f>
        <v>#REF!</v>
      </c>
      <c r="F24" s="54"/>
      <c r="G24" s="68" t="e">
        <f>#REF!-#REF!</f>
        <v>#REF!</v>
      </c>
      <c r="H24" s="54"/>
      <c r="I24" s="68" t="e">
        <f ca="1">ROUND(G24*100/G8,0)</f>
        <v>#REF!</v>
      </c>
      <c r="K24" s="68" t="e">
        <f>S24-C24</f>
        <v>#REF!</v>
      </c>
      <c r="L24" s="54"/>
      <c r="M24" s="86" t="e">
        <f ca="1">ROUND(K24*100/$K$8,0)</f>
        <v>#REF!</v>
      </c>
      <c r="N24" s="54"/>
      <c r="O24" s="68" t="e">
        <f>W24-G24</f>
        <v>#REF!</v>
      </c>
      <c r="P24" s="54"/>
      <c r="Q24" s="68" t="e">
        <f ca="1">ROUND(O24*100/$O$8,0)</f>
        <v>#REF!</v>
      </c>
      <c r="S24" s="76">
        <v>3408105</v>
      </c>
      <c r="T24" s="54"/>
      <c r="U24" s="66">
        <f>ROUND(S24*100/$S$8,0)</f>
        <v>2</v>
      </c>
      <c r="V24" s="65"/>
      <c r="W24" s="76">
        <v>-1959890</v>
      </c>
      <c r="X24" s="65"/>
      <c r="Y24" s="66">
        <v>-1</v>
      </c>
    </row>
    <row r="25" spans="1:27" s="56" customFormat="1" ht="15" customHeight="1">
      <c r="A25" s="54" t="s">
        <v>71</v>
      </c>
      <c r="B25" s="54"/>
      <c r="C25" s="87"/>
      <c r="D25" s="54"/>
      <c r="E25" s="63"/>
      <c r="F25" s="54"/>
      <c r="G25" s="63"/>
      <c r="H25" s="54"/>
      <c r="I25" s="63"/>
      <c r="K25" s="63"/>
      <c r="L25" s="54"/>
      <c r="M25" s="88"/>
      <c r="N25" s="54"/>
      <c r="O25" s="63"/>
      <c r="P25" s="54"/>
      <c r="Q25" s="63"/>
      <c r="S25" s="76">
        <v>38538</v>
      </c>
      <c r="T25" s="54"/>
      <c r="U25" s="66">
        <f>ROUND(S25*100/$S$8,0)</f>
        <v>0</v>
      </c>
      <c r="V25" s="65"/>
      <c r="W25" s="76"/>
      <c r="X25" s="65"/>
      <c r="Y25" s="66"/>
    </row>
    <row r="26" spans="1:27" s="56" customFormat="1" ht="15" customHeight="1">
      <c r="A26" s="54"/>
      <c r="B26" s="54"/>
      <c r="C26" s="84"/>
      <c r="D26" s="54"/>
      <c r="E26" s="81"/>
      <c r="F26" s="54"/>
      <c r="G26" s="84"/>
      <c r="H26" s="54"/>
      <c r="I26" s="81"/>
      <c r="K26" s="84"/>
      <c r="L26" s="54"/>
      <c r="M26" s="81"/>
      <c r="N26" s="54"/>
      <c r="O26" s="84"/>
      <c r="P26" s="54"/>
      <c r="Q26" s="85"/>
      <c r="S26" s="66"/>
      <c r="T26" s="54"/>
      <c r="U26" s="66"/>
      <c r="V26" s="65"/>
      <c r="W26" s="66"/>
      <c r="X26" s="65"/>
      <c r="Y26" s="66"/>
    </row>
    <row r="27" spans="1:27" s="56" customFormat="1" ht="15" customHeight="1" thickBot="1">
      <c r="A27" s="54" t="s">
        <v>19</v>
      </c>
      <c r="B27" s="54"/>
      <c r="C27" s="89" t="e">
        <f ca="1">C21+C24</f>
        <v>#NAME?</v>
      </c>
      <c r="D27" s="54"/>
      <c r="E27" s="90" t="e">
        <f ca="1">ROUNDUP(C27*100/$C$8,0)</f>
        <v>#NAME?</v>
      </c>
      <c r="F27" s="54"/>
      <c r="G27" s="89" t="e">
        <f ca="1">G21+G24</f>
        <v>#NAME?</v>
      </c>
      <c r="H27" s="54"/>
      <c r="I27" s="90" t="e">
        <f ca="1">ROUNDUP(G27*100/$G$8,0)</f>
        <v>#NAME?</v>
      </c>
      <c r="K27" s="89" t="e">
        <f ca="1">K21+K24</f>
        <v>#NAME?</v>
      </c>
      <c r="L27" s="54"/>
      <c r="M27" s="90" t="e">
        <f ca="1">ROUND(K27*100/$K$8,0)</f>
        <v>#NAME?</v>
      </c>
      <c r="N27" s="54"/>
      <c r="O27" s="89" t="e">
        <f ca="1">O21+O24</f>
        <v>#NAME?</v>
      </c>
      <c r="P27" s="54"/>
      <c r="Q27" s="91" t="e">
        <f ca="1">ROUND(O27*100/$O$8,0)</f>
        <v>#NAME?</v>
      </c>
      <c r="S27" s="92">
        <f>S21+SUM(S24:S25)</f>
        <v>21681206</v>
      </c>
      <c r="T27" s="54"/>
      <c r="U27" s="92">
        <f>ROUNDDOWN(S27*100/$S$8,0)+1</f>
        <v>12</v>
      </c>
      <c r="V27" s="65"/>
      <c r="W27" s="92">
        <f>W21+W24</f>
        <v>22994860</v>
      </c>
      <c r="X27" s="65"/>
      <c r="Y27" s="92">
        <f>ROUND(W27*100/$W$8,0)</f>
        <v>14</v>
      </c>
    </row>
    <row r="28" spans="1:27" s="56" customFormat="1" ht="15" customHeight="1" thickTop="1">
      <c r="A28" s="21"/>
    </row>
    <row r="29" spans="1:27" s="56" customFormat="1" ht="15" customHeight="1" thickBot="1">
      <c r="A29" s="54"/>
      <c r="B29" s="54"/>
      <c r="C29" s="99" t="str">
        <f>C6</f>
        <v>106年1月1日至6月30日</v>
      </c>
      <c r="D29" s="99"/>
      <c r="E29" s="99"/>
      <c r="F29" s="54"/>
      <c r="G29" s="99" t="str">
        <f>FiscalPeriod1C</f>
        <v>105年1月1日至6月30日</v>
      </c>
      <c r="H29" s="99"/>
      <c r="I29" s="99"/>
      <c r="K29" s="99" t="str">
        <f>K6</f>
        <v>106年7月1日至9月30日</v>
      </c>
      <c r="L29" s="99"/>
      <c r="M29" s="99"/>
      <c r="N29" s="54"/>
      <c r="O29" s="99" t="str">
        <f>O6</f>
        <v>105年7月1日至9月30日</v>
      </c>
      <c r="P29" s="99"/>
      <c r="Q29" s="99"/>
      <c r="S29" s="99" t="str">
        <f>S6</f>
        <v>107年1月1日至9月30日</v>
      </c>
      <c r="T29" s="99"/>
      <c r="U29" s="99"/>
      <c r="V29" s="54"/>
      <c r="W29" s="99" t="str">
        <f>W6</f>
        <v>106年1月1日至9月30日</v>
      </c>
      <c r="X29" s="99"/>
      <c r="Y29" s="99"/>
    </row>
    <row r="30" spans="1:27" s="56" customFormat="1" ht="15" customHeight="1" thickBot="1">
      <c r="A30" s="54"/>
      <c r="B30" s="54"/>
      <c r="C30" s="40" t="s">
        <v>8</v>
      </c>
      <c r="D30" s="54"/>
      <c r="E30" s="40" t="s">
        <v>9</v>
      </c>
      <c r="F30" s="54"/>
      <c r="G30" s="40" t="s">
        <v>8</v>
      </c>
      <c r="H30" s="54"/>
      <c r="I30" s="40" t="s">
        <v>9</v>
      </c>
      <c r="K30" s="40" t="s">
        <v>8</v>
      </c>
      <c r="L30" s="54"/>
      <c r="M30" s="40" t="s">
        <v>9</v>
      </c>
      <c r="N30" s="54"/>
      <c r="O30" s="40" t="s">
        <v>8</v>
      </c>
      <c r="P30" s="54"/>
      <c r="Q30" s="40" t="s">
        <v>9</v>
      </c>
      <c r="S30" s="94" t="s">
        <v>8</v>
      </c>
      <c r="T30" s="54"/>
      <c r="U30" s="94" t="s">
        <v>9</v>
      </c>
      <c r="V30" s="54"/>
      <c r="W30" s="94" t="s">
        <v>8</v>
      </c>
      <c r="X30" s="54"/>
      <c r="Y30" s="94" t="s">
        <v>9</v>
      </c>
    </row>
    <row r="31" spans="1:27" s="56" customFormat="1" ht="15" customHeight="1" thickBot="1">
      <c r="A31" s="54" t="s">
        <v>12</v>
      </c>
      <c r="B31" s="54"/>
      <c r="C31" s="93"/>
      <c r="D31" s="54"/>
      <c r="E31" s="93"/>
      <c r="F31" s="54"/>
      <c r="G31" s="93">
        <v>0.22</v>
      </c>
      <c r="H31" s="54"/>
      <c r="I31" s="93">
        <v>0.19</v>
      </c>
      <c r="K31" s="93" t="e">
        <f ca="1">K17/'107Q3資產負債表 -查核 '!R23*10</f>
        <v>#NAME?</v>
      </c>
      <c r="L31" s="54"/>
      <c r="M31" s="93" t="e">
        <f ca="1">K21/'107Q3資產負債表 -查核 '!R23*10</f>
        <v>#NAME?</v>
      </c>
      <c r="N31" s="54"/>
      <c r="O31" s="93" t="e">
        <f ca="1">O17/'107Q3資產負債表 -查核 '!Z23*10</f>
        <v>#NAME?</v>
      </c>
      <c r="P31" s="54"/>
      <c r="Q31" s="93" t="e">
        <f ca="1">O21/'107Q3資產負債表 -查核 '!Z23*10</f>
        <v>#NAME?</v>
      </c>
      <c r="S31" s="93">
        <f>S17/'107Q3資產負債表 -查核 '!R23*10</f>
        <v>0.55959269999999994</v>
      </c>
      <c r="T31" s="54"/>
      <c r="U31" s="93">
        <f>S21/'107Q3資產負債表 -查核 '!R23*10</f>
        <v>0.45586407500000004</v>
      </c>
      <c r="V31" s="54"/>
      <c r="W31" s="93">
        <f>W17/'107Q3資產負債表 -查核 '!Z23*10</f>
        <v>0.69989162499999991</v>
      </c>
      <c r="X31" s="54"/>
      <c r="Y31" s="93">
        <f>W21/'107Q3資產負債表 -查核 '!Z23*10</f>
        <v>0.62386874999999997</v>
      </c>
    </row>
    <row r="32" spans="1:27" ht="15" customHeight="1" thickTop="1">
      <c r="A32" s="4"/>
      <c r="B32" s="4"/>
      <c r="C32" s="12"/>
      <c r="D32" s="22"/>
      <c r="E32" s="12"/>
      <c r="F32" s="22"/>
      <c r="G32" s="12"/>
      <c r="H32" s="22"/>
      <c r="I32" s="12"/>
    </row>
    <row r="33" spans="11:23" ht="15" customHeight="1">
      <c r="K33" s="17"/>
      <c r="Q33" s="23"/>
    </row>
    <row r="34" spans="11:23" ht="15" customHeight="1">
      <c r="K34" s="17"/>
      <c r="Q34" s="23"/>
      <c r="W34" s="1"/>
    </row>
    <row r="35" spans="11:23" ht="15" customHeight="1">
      <c r="Q35" s="23"/>
      <c r="W35" s="1"/>
    </row>
  </sheetData>
  <mergeCells count="16">
    <mergeCell ref="A1:Y1"/>
    <mergeCell ref="A2:Y2"/>
    <mergeCell ref="C29:E29"/>
    <mergeCell ref="G29:I29"/>
    <mergeCell ref="C6:E6"/>
    <mergeCell ref="G6:I6"/>
    <mergeCell ref="K29:M29"/>
    <mergeCell ref="O29:Q29"/>
    <mergeCell ref="S6:U6"/>
    <mergeCell ref="W6:Y6"/>
    <mergeCell ref="S29:U29"/>
    <mergeCell ref="W29:Y29"/>
    <mergeCell ref="A3:Y3"/>
    <mergeCell ref="A4:Y4"/>
    <mergeCell ref="K6:M6"/>
    <mergeCell ref="O6:Q6"/>
  </mergeCells>
  <phoneticPr fontId="5" type="noConversion"/>
  <pageMargins left="0.35433070866141736" right="0.35433070866141736" top="0.78740157480314965" bottom="0.78740157480314965" header="0.51181102362204722" footer="0.51181102362204722"/>
  <pageSetup paperSize="9" scale="8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P a r t M a p   x m l n s : x s i = " h t t p : / / w w w . w 3 . o r g / 2 0 0 1 / X M L S c h e m a - i n s t a n c e "   x m l n s : x s d = " h t t p : / / w w w . w 3 . o r g / 2 0 0 1 / X M L S c h e m a " >  
     < P a r t s >  
         < P a r t I t e m >  
             < P r o p e r t y N a m e > T B L i n k L i s t K e y < / P r o p e r t y N a m e >  
             < V a l u e > { E E 3 E E A C 6 - 5 1 B C - 4 8 E 1 - A 8 3 0 - 1 8 5 7 A 3 A 2 2 5 4 7 } < / V a l u e >  
         < / P a r t I t e m >  
         < P a r t I t e m >  
             < P r o p e r t y N a m e > D A L i n k L i s t K e y < / P r o p e r t y N a m e >  
             < V a l u e > { 4 A 8 3 1 1 F 9 - 9 0 B D - 4 8 D 7 - 9 9 E A - 3 2 3 F 5 2 5 B 5 3 9 7 } < / V a l u e >  
         < / P a r t I t e m >  
         < P a r t I t e m >  
             < P r o p e r t y N a m e > T B L i n k T y p e L i n k H i g h l i g h t < / P r o p e r t y N a m e >  
             < V a l u e > T r u e < / V a l u e >  
         < / P a r t I t e m >  
     < / P a r t s >  
 < / P a r t M a p > 
</file>

<file path=customXml/item2.xml><?xml version="1.0" encoding="utf-8"?>
<DAEMSEngagementItemInfo xmlns="http://schemas.microsoft.com/DAEMSEngagementItemInfoXML">
  <EngagementID>5000309958</EngagementID>
  <LogicalEMSServerID>3792125711090171304</LogicalEMSServerID>
  <WorkingPaperID>2504547917700000446</WorkingPaperID>
</DAEMSEngagementItemInfo>
</file>

<file path=customXml/item3.xml>��< ? x m l   v e r s i o n = " 1 . 0 "   e n c o d i n g = " u t f - 1 6 " ? > < A r r a y O f D A L i n k   x m l n s : x s i = " h t t p : / / w w w . w 3 . o r g / 2 0 0 1 / X M L S c h e m a - i n s t a n c e "   x m l n s : x s d = " h t t p : / / w w w . w 3 . o r g / 2 0 0 1 / X M L S c h e m a " / > 
</file>

<file path=customXml/item4.xml>��< ? x m l   v e r s i o n = " 1 . 0 "   e n c o d i n g = " u t f - 1 6 " ? > < A r r a y O f T B L i n k   x m l n s : x s i = " h t t p : / / w w w . w 3 . o r g / 2 0 0 1 / X M L S c h e m a - i n s t a n c e "   x m l n s : x s d = " h t t p : / / w w w . w 3 . o r g / 2 0 0 1 / X M L S c h e m a " >  
     < T B L i n k >  
         < V e r s i o n > 4 < / V e r s i o n >  
         < C o l u m n F i l t e r s / >  
         < D A L i n k I D > e 3 8 e 3 8 a d - 3 4 2 8 - 4 4 8 7 - 9 8 2 7 - b 1 7 4 3 4 6 e 1 4 d f 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 3 4 1 0 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 4 3 1 4 8 9 . 0 0 0 0 < / N u m e r i c V a l u e >  
         < V a l u e > 4 3 1 4 8 9 . 0 0 0 0 < / V a l u e >  
         < C h a r t T y p e > c t D e t a i l < / C h a r t T y p e >  
         < R e f e r e n c e > 2 8 1 0 1 < / R e f e r e n c e >  
         < T B D o c N a m e > �eIQ�b�Of��{h�1 0 7 . 0 9 . 3 0 < / T B D o c N a m e >  
         < T B C h a r t N a m e > D e t a i l 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 6 2 6 7 4 8 4 1 - 6 f c f - 4 5 7 8 - a 9 6 f - a 3 c 4 9 c b 4 d 1 e b 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 3 4 1 0   1 0 7 . 0 6 . 3 0 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 3 6 7 9 6 9 . 0 0 0 0 < / N u m e r i c V a l u e >  
         < V a l u e > 3 6 7 9 6 9 . 0 0 0 0 < / V a l u e >  
         < C h a r t T y p e > c t D e t a i l < / C h a r t T y p e >  
         < R e f e r e n c e > 2 8 1 0 1 < / R e f e r e n c e >  
         < T B D o c N a m e > �eIQ�b�Of��{h�1 0 7 . 0 9 . 3 0 < / T B D o c N a m e >  
         < T B C h a r t N a m e > D e t a i l < / T B C h a r t N a m e >  
         < C o l u m n N a m e > P r i o r P e r i o d 1 B a l a n c e < / C o l u m n N a m e >  
         < U s e r F r i e n d l y C o l u m n N a m e > 1 0 7 . 0 6 . 3 0 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 c 6 e 3 d f f 9 - 6 e 8 5 - 4 1 3 0 - 8 9 2 3 - 9 f 2 f d 3 a 9 d c b 8 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 3 4 1 0   1 0 7 . 3 . 3 1 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 3 0 9 7 4 4 . 0 0 0 0 < / N u m e r i c V a l u e >  
         < V a l u e > 3 0 9 7 4 4 . 0 0 0 0 < / V a l u e >  
         < C h a r t T y p e > c t D e t a i l < / C h a r t T y p e >  
         < R e f e r e n c e > 2 8 1 0 1 < / R e f e r e n c e >  
         < T B D o c N a m e > �eIQ�b�Of��{h�1 0 7 . 0 9 . 3 0 < / T B D o c N a m e >  
         < T B C h a r t N a m e > D e t a i l < / T B C h a r t N a m e >  
         < C o l u m n N a m e > P r i o r P e r i o d 2 B a l a n c e < / C o l u m n N a m e >  
         < U s e r F r i e n d l y C o l u m n N a m e > 1 0 7 . 3 . 3 1 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 c 4 f 8 9 5 b 9 - b 7 5 7 - 4 b 8 2 - b 7 d 1 - 3 f 4 3 0 f 2 f 8 5 c d 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 3 4 1 0   1 0 6 . 1 2 . 3 1 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 3 8 3 9 5 9 4 . 0 0 0 0 < / N u m e r i c V a l u e >  
         < V a l u e > 3 8 3 9 5 9 4 . 0 0 0 0 < / V a l u e >  
         < C h a r t T y p e > c t D e t a i l < / C h a r t T y p e >  
         < R e f e r e n c e > 2 8 1 0 1 < / R e f e r e n c e >  
         < T B D o c N a m e > �eIQ�b�Of��{h�1 0 7 . 0 9 . 3 0 < / T B D o c N a m e >  
         < T B C h a r t N a m e > D e t a i l < / T B C h a r t N a m e >  
         < C o l u m n N a m e > P r i o r P e r i o d 3 B a l a n c e < / C o l u m n N a m e >  
         < U s e r F r i e n d l y C o l u m n N a m e > 1 0 6 . 1 2 . 3 1 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 5 1 7 f 1 6 a b - 3 8 4 f - 4 d 0 4 - 8 d 2 5 - 0 e 0 8 8 c b c 3 6 2 d 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 3 4 1 0   1 0 6 . 9 . 3 0 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 2 4 8 8 0 4 9 . 0 0 0 0 < / N u m e r i c V a l u e >  
         < V a l u e > 2 4 8 8 0 4 9 . 0 0 0 0 < / V a l u e >  
         < C h a r t T y p e > c t D e t a i l < / C h a r t T y p e >  
         < R e f e r e n c e > 2 8 1 0 1 < / R e f e r e n c e >  
         < T B D o c N a m e > �eIQ�b�Of��{h�1 0 7 . 0 9 . 3 0 < / T B D o c N a m e >  
         < T B C h a r t N a m e > D e t a i l < / T B C h a r t N a m e >  
         < C o l u m n N a m e > P r i o r P e r i o d 4 B a l a n c e < / C o l u m n N a m e >  
         < U s e r F r i e n d l y C o l u m n N a m e > 1 0 6 . 9 . 3 0 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 1 4 d e 4 2 8 4 - 9 c 1 1 - 4 2 e 6 - a 5 d 5 - f a 9 b 4 5 7 e 4 0 f 4 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 3 4 1 0   1 0 6 . 6 . 3 0 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 - 1 0 0 7 3 9 0 . 0 0 0 0 < / N u m e r i c V a l u e >  
         < V a l u e > - 1 0 0 7 3 9 0 . 0 0 0 0 < / V a l u e >  
         < C h a r t T y p e > c t D e t a i l < / C h a r t T y p e >  
         < R e f e r e n c e > 2 8 1 0 1 < / R e f e r e n c e >  
         < T B D o c N a m e > �eIQ�b�Of��{h�1 0 7 . 0 9 . 3 0 < / T B D o c N a m e >  
         < T B C h a r t N a m e > D e t a i l < / T B C h a r t N a m e >  
         < C o l u m n N a m e > P r i o r P e r i o d 5 B a l a n c e < / C o l u m n N a m e >  
         < U s e r F r i e n d l y C o l u m n N a m e > 1 0 6 . 6 . 3 0 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 2 b c e 8 9 6 0 - a a f d - 4 4 a 5 - 8 f 8 6 - 8 9 7 a c 5 2 f b 5 a c 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 3 4 1 0 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  x s i : n i l = " t r u e " / >  
         < V a l u e > 3 4 1 0 < / V a l u e >  
         < C h a r t T y p e > c t D e t a i l < / C h a r t T y p e >  
         < R e f e r e n c e > 2 8 1 0 1 < / R e f e r e n c e >  
         < T B D o c N a m e > �eIQ�b�Of��{h�1 0 7 . 0 9 . 3 0 < / T B D o c N a m e >  
         < T B C h a r t N a m e > D e t a i l < / T B C h a r t N a m e >  
         < C o l u m n N a m e > A c c o u n t N u m b e r < / C o l u m n N a m e >  
         < U s e r F r i e n d l y C o l u m n N a m e > # 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 8 a 1 e 2 c d d - a 9 a c - 4 e 3 1 - 9 a c c - 8 3 6 5 c 8 3 d c 3 c 8 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 3 4 1 0 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  x s i : n i l = " t r u e " / >  
         < V a l u e > ё��FU�TKN*g�[�sd�v< / V a l u e >  
         < C h a r t T y p e > c t D e t a i l < / C h a r t T y p e >  
         < R e f e r e n c e > 2 8 1 0 1 < / R e f e r e n c e >  
         < T B D o c N a m e > �eIQ�b�Of��{h�1 0 7 . 0 9 . 3 0 < / T B D o c N a m e >  
         < T B C h a r t N a m e > D e t a i l < / T B C h a r t N a m e >  
         < C o l u m n N a m e > A c c o u n t N a m e < / C o l u m n N a m e >  
         < U s e r F r i e n d l y C o l u m n N a m e > N a m e 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 f 2 3 8 c 3 5 5 - 0 c 8 6 - 4 8 c f - a 8 f f - 7 4 5 f 4 0 8 5 d 2 0 d 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 4 0 0 0   1 0 6 . 1 2 . 3 1 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 - 2 2 1 4 7 0 2 9 3 . 0 0 0 0 < / N u m e r i c V a l u e >  
         < V a l u e > - 2 2 1 4 7 0 2 9 3 . 0 0 0 0 < / V a l u e >  
         < C h a r t T y p e > c t F S S u b c l a s s e s < / C h a r t T y p e >  
         < R e f e r e n c e > 2 8 1 0 1 < / R e f e r e n c e >  
         < T B D o c N a m e > �eIQ�b�Of��{h�1 0 7 . 0 9 . 3 0 < / T B D o c N a m e >  
         < T B C h a r t N a m e > F S   S u b - C l a s s e s < / T B C h a r t N a m e >  
         < C o l u m n N a m e > P r i o r P e r i o d 3 B a l a n c e < / C o l u m n N a m e >  
         < U s e r F r i e n d l y C o l u m n N a m e > 1 0 6 . 1 2 . 3 1 < / U s e r F r i e n d l y C o l u m n N a m e >  
         < A c c o u n t N u m b e r > 4 0 0 0 < / A c c o u n t N u m b e r >  
         < R o u n d e d > f a l s e < / R o u n d e d >  
     < / T B L i n k >  
     < T B L i n k >  
         < V e r s i o n > 4 < / V e r s i o n >  
         < C o l u m n F i l t e r s / >  
         < D A L i n k I D > 7 0 3 9 1 8 3 2 - 2 6 6 2 - 4 c 8 1 - 9 1 a 1 - 7 3 8 c 6 4 e c 0 d 3 1 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 6 0 0 0   1 0 6 . 1 2 . 3 1 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 2 0 1 1 0 0 9 4 4 . 0 0 0 0 < / N u m e r i c V a l u e >  
         < V a l u e > 2 0 1 1 0 0 9 4 4 . 0 0 0 0 < / V a l u e >  
         < C h a r t T y p e > c t F S S u b c l a s s e s < / C h a r t T y p e >  
         < R e f e r e n c e > 2 8 1 0 1 < / R e f e r e n c e >  
         < T B D o c N a m e > �eIQ�b�Of��{h�1 0 7 . 0 9 . 3 0 < / T B D o c N a m e >  
         < T B C h a r t N a m e > F S   S u b - C l a s s e s < / T B C h a r t N a m e >  
         < C o l u m n N a m e > P r i o r P e r i o d 3 B a l a n c e < / C o l u m n N a m e >  
         < U s e r F r i e n d l y C o l u m n N a m e > 1 0 6 . 1 2 . 3 1 < / U s e r F r i e n d l y C o l u m n N a m e >  
         < A c c o u n t N u m b e r > 6 0 0 0 < / A c c o u n t N u m b e r >  
         < R o u n d e d > f a l s e < / R o u n d e d >  
     < / T B L i n k >  
     < T B L i n k >  
         < V e r s i o n > 4 < / V e r s i o n >  
         < C o l u m n F i l t e r s / >  
         < D A L i n k I D > a 5 9 c d c 6 0 - 6 2 f c - 4 3 a 3 - a f 5 0 - 3 7 0 6 5 f a 2 1 6 c 8 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 7 1 0 0   1 0 6 . 1 2 . 3 1 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 - 1 5 9 6 0 4 5 3 . 0 0 0 0 < / N u m e r i c V a l u e >  
         < V a l u e > - 1 5 9 6 0 4 5 3 . 0 0 0 0 < / V a l u e >  
         < C h a r t T y p e > c t F S S u b c l a s s e s < / C h a r t T y p e >  
         < R e f e r e n c e > 2 8 1 0 1 < / R e f e r e n c e >  
         < T B D o c N a m e > �eIQ�b�Of��{h�1 0 7 . 0 9 . 3 0 < / T B D o c N a m e >  
         < T B C h a r t N a m e > F S   S u b - C l a s s e s < / T B C h a r t N a m e >  
         < C o l u m n N a m e > P r i o r P e r i o d 3 B a l a n c e < / C o l u m n N a m e >  
         < U s e r F r i e n d l y C o l u m n N a m e > 1 0 6 . 1 2 . 3 1 < / U s e r F r i e n d l y C o l u m n N a m e >  
         < A c c o u n t N u m b e r > 7 1 0 0 < / A c c o u n t N u m b e r >  
         < R o u n d e d > f a l s e < / R o u n d e d >  
     < / T B L i n k >  
     < T B L i n k >  
         < V e r s i o n > 4 < / V e r s i o n >  
         < C o l u m n F i l t e r s / >  
         < D A L i n k I D > e 2 b 2 6 5 e d - f e 3 7 - 4 d 9 7 - 8 0 f c - d 7 2 1 9 d 6 a e c d d 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 7 5 0 0   1 0 6 . 1 2 . 3 1 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 1 7 9 7 3 8 7 . 0 0 0 0 < / N u m e r i c V a l u e >  
         < V a l u e > 1 7 9 7 3 8 7 . 0 0 0 0 < / V a l u e >  
         < C h a r t T y p e > c t F S S u b c l a s s e s < / C h a r t T y p e >  
         < R e f e r e n c e > 2 8 1 0 1 < / R e f e r e n c e >  
         < T B D o c N a m e > �eIQ�b�Of��{h�1 0 7 . 0 9 . 3 0 < / T B D o c N a m e >  
         < T B C h a r t N a m e > F S   S u b - C l a s s e s < / T B C h a r t N a m e >  
         < C o l u m n N a m e > P r i o r P e r i o d 3 B a l a n c e < / C o l u m n N a m e >  
         < U s e r F r i e n d l y C o l u m n N a m e > 1 0 6 . 1 2 . 3 1 < / U s e r F r i e n d l y C o l u m n N a m e >  
         < A c c o u n t N u m b e r > 7 5 0 0 < / A c c o u n t N u m b e r >  
         < R o u n d e d > f a l s e < / R o u n d e d >  
     < / T B L i n k >  
     < T B L i n k >  
         < V e r s i o n > 4 < / V e r s i o n >  
         < C o l u m n F i l t e r s / >  
         < D A L i n k I D > 4 7 8 0 2 4 c d - 4 a d 4 - 4 a 6 5 - a 5 b d - c e 6 8 8 a 7 a 3 6 8 d 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 8 1 1 0   1 0 6 . 1 2 . 3 1 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 3 9 6 7 7 8 7 . 0 0 0 0 < / N u m e r i c V a l u e >  
         < V a l u e > 3 9 6 7 7 8 7 . 0 0 0 0 < / V a l u e >  
         < C h a r t T y p e > c t F S S u b c l a s s e s < / C h a r t T y p e >  
         < R e f e r e n c e > 2 8 1 0 1 < / R e f e r e n c e >  
         < T B D o c N a m e > �eIQ�b�Of��{h�1 0 7 . 0 9 . 3 0 < / T B D o c N a m e >  
         < T B C h a r t N a m e > F S   S u b - C l a s s e s < / T B C h a r t N a m e >  
         < C o l u m n N a m e > P r i o r P e r i o d 3 B a l a n c e < / C o l u m n N a m e >  
         < U s e r F r i e n d l y C o l u m n N a m e > 1 0 6 . 1 2 . 3 1 < / U s e r F r i e n d l y C o l u m n N a m e >  
         < A c c o u n t N u m b e r > 8 1 1 0 < / A c c o u n t N u m b e r >  
         < R o u n d e d > f a l s e < / R o u n d e d >  
     < / T B L i n k >  
     < T B L i n k >  
         < V e r s i o n > 4 < / V e r s i o n >  
         < C o l u m n F i l t e r s / >  
         < D A L i n k I D > 4 2 2 f c f 2 9 - e 2 0 a - 4 a b b - b 3 5 a - 6 b e 1 4 2 2 f d 1 3 6 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 4 0 0 0   1 0 5 . 1 2 . 3 1 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 - 2 0 7 5 9 8 5 5 9 . 0 0 0 0 < / N u m e r i c V a l u e >  
         < V a l u e > - 2 0 7 5 9 8 5 5 9 . 0 0 0 0 < / V a l u e >  
         < C h a r t T y p e > c t F S S u b c l a s s e s < / C h a r t T y p e >  
         < R e f e r e n c e > 2 8 1 0 1 < / R e f e r e n c e >  
         < T B D o c N a m e > �eIQ�b�Of��{h�1 0 7 . 0 9 . 3 0 < / T B D o c N a m e >  
         < T B C h a r t N a m e > F S   S u b - C l a s s e s < / T B C h a r t N a m e >  
         < C o l u m n N a m e > P r i o r P e r i o d 7 B a l a n c e < / C o l u m n N a m e >  
         < U s e r F r i e n d l y C o l u m n N a m e > 1 0 5 . 1 2 . 3 1 < / U s e r F r i e n d l y C o l u m n N a m e >  
         < A c c o u n t N u m b e r > 4 0 0 0 < / A c c o u n t N u m b e r >  
         < R o u n d e d > f a l s e < / R o u n d e d >  
     < / T B L i n k >  
     < T B L i n k >  
         < V e r s i o n > 4 < / V e r s i o n >  
         < C o l u m n F i l t e r s / >  
         < D A L i n k I D > 4 8 f 2 4 b 1 0 - 9 8 3 e - 4 d 3 1 - 8 3 4 9 - 1 c 0 c e 6 5 5 0 f f e 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 6 0 0 0   1 0 5 . 1 2 . 3 1 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 1 8 4 6 8 7 9 9 5 . 0 0 0 0 < / N u m e r i c V a l u e >  
         < V a l u e > 1 8 4 6 8 7 9 9 5 . 0 0 0 0 < / V a l u e >  
         < C h a r t T y p e > c t F S S u b c l a s s e s < / C h a r t T y p e >  
         < R e f e r e n c e > 2 8 1 0 1 < / R e f e r e n c e >  
         < T B D o c N a m e > �eIQ�b�Of��{h�1 0 7 . 0 9 . 3 0 < / T B D o c N a m e >  
         < T B C h a r t N a m e > F S   S u b - C l a s s e s < / T B C h a r t N a m e >  
         < C o l u m n N a m e > P r i o r P e r i o d 7 B a l a n c e < / C o l u m n N a m e >  
         < U s e r F r i e n d l y C o l u m n N a m e > 1 0 5 . 1 2 . 3 1 < / U s e r F r i e n d l y C o l u m n N a m e >  
         < A c c o u n t N u m b e r > 6 0 0 0 < / A c c o u n t N u m b e r >  
         < R o u n d e d > f a l s e < / R o u n d e d >  
     < / T B L i n k >  
     < T B L i n k >  
         < V e r s i o n > 4 < / V e r s i o n >  
         < C o l u m n F i l t e r s / >  
         < D A L i n k I D > 8 7 3 d f 2 0 6 - 1 7 2 5 - 4 0 8 7 - b c 0 6 - 4 2 b b 1 5 0 4 e 1 4 5 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 7 1 0 0   1 0 5 . 1 2 . 3 1 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 - 1 2 1 7 5 8 2 7 . 0 0 0 0 < / N u m e r i c V a l u e >  
         < V a l u e > - 1 2 1 7 5 8 2 7 . 0 0 0 0 < / V a l u e >  
         < C h a r t T y p e > c t F S S u b c l a s s e s < / C h a r t T y p e >  
         < R e f e r e n c e > 2 8 1 0 1 < / R e f e r e n c e >  
         < T B D o c N a m e > �eIQ�b�Of��{h�1 0 7 . 0 9 . 3 0 < / T B D o c N a m e >  
         < T B C h a r t N a m e > F S   S u b - C l a s s e s < / T B C h a r t N a m e >  
         < C o l u m n N a m e > P r i o r P e r i o d 7 B a l a n c e < / C o l u m n N a m e >  
         < U s e r F r i e n d l y C o l u m n N a m e > 1 0 5 . 1 2 . 3 1 < / U s e r F r i e n d l y C o l u m n N a m e >  
         < A c c o u n t N u m b e r > 7 1 0 0 < / A c c o u n t N u m b e r >  
         < R o u n d e d > f a l s e < / R o u n d e d >  
     < / T B L i n k >  
     < T B L i n k >  
         < V e r s i o n > 4 < / V e r s i o n >  
         < C o l u m n F i l t e r s / >  
         < D A L i n k I D > 6 8 d 0 e c 8 0 - 1 8 d 5 - 4 e f a - 9 1 b c - d c 1 d 0 7 3 d 8 8 a b 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 7 5 0 0   1 0 5 . 1 2 . 3 1 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 3 9 6 7 6 1 3 . 0 0 0 0 < / N u m e r i c V a l u e >  
         < V a l u e > 3 9 6 7 6 1 3 . 0 0 0 0 < / V a l u e >  
         < C h a r t T y p e > c t F S S u b c l a s s e s < / C h a r t T y p e >  
         < R e f e r e n c e > 2 8 1 0 1 < / R e f e r e n c e >  
         < T B D o c N a m e > �eIQ�b�Of��{h�1 0 7 . 0 9 . 3 0 < / T B D o c N a m e >  
         < T B C h a r t N a m e > F S   S u b - C l a s s e s < / T B C h a r t N a m e >  
         < C o l u m n N a m e > P r i o r P e r i o d 7 B a l a n c e < / C o l u m n N a m e >  
         < U s e r F r i e n d l y C o l u m n N a m e > 1 0 5 . 1 2 . 3 1 < / U s e r F r i e n d l y C o l u m n N a m e >  
         < A c c o u n t N u m b e r > 7 5 0 0 < / A c c o u n t N u m b e r >  
         < R o u n d e d > f a l s e < / R o u n d e d >  
     < / T B L i n k >  
     < T B L i n k >  
         < V e r s i o n > 4 < / V e r s i o n >  
         < C o l u m n F i l t e r s / >  
         < D A L i n k I D > 9 5 8 d d 0 7 b - 8 0 c d - 4 b 7 9 - a 6 a 0 - 7 a 7 c 3 c e 8 2 a c 7 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 8 1 1 0   1 0 5 . 1 2 . 3 1 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 - 5 4 7 7 8 7 7 1 . 0 0 0 0 < / N u m e r i c V a l u e >  
         < V a l u e > - 5 4 7 7 8 7 7 1 . 0 0 0 0 < / V a l u e >  
         < C h a r t T y p e > c t F S S u b c l a s s e s < / C h a r t T y p e >  
         < R e f e r e n c e > 2 8 1 0 1 < / R e f e r e n c e >  
         < T B D o c N a m e > �eIQ�b�Of��{h�1 0 7 . 0 9 . 3 0 < / T B D o c N a m e >  
         < T B C h a r t N a m e > F S   S u b - C l a s s e s < / T B C h a r t N a m e >  
         < C o l u m n N a m e > P r i o r P e r i o d 7 B a l a n c e < / C o l u m n N a m e >  
         < U s e r F r i e n d l y C o l u m n N a m e > 1 0 5 . 1 2 . 3 1 < / U s e r F r i e n d l y C o l u m n N a m e >  
         < A c c o u n t N u m b e r > 8 1 1 0 < / A c c o u n t N u m b e r >  
         < R o u n d e d > f a l s e < / R o u n d e d >  
     < / T B L i n k >  
     < T B L i n k >  
         < V e r s i o n > 4 < / V e r s i o n >  
         < C o l u m n F i l t e r s / >  
         < D A L i n k I D > 2 7 1 8 d 9 6 4 - a a b 1 - 4 7 f 3 - 8 7 6 c - 6 1 c a 0 c 8 4 8 3 8 6 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 3 4 1 0   1 0 7 . 0 6 . 3 0 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 3 6 7 9 6 9 . 0 0 0 0 < / N u m e r i c V a l u e >  
         < V a l u e > 3 6 7 9 6 9 . 0 0 0 0 < / V a l u e >  
         < C h a r t T y p e > c t D e t a i l < / C h a r t T y p e >  
         < R e f e r e n c e > 2 8 1 0 1 < / R e f e r e n c e >  
         < T B D o c N a m e > �eIQ�b�Of��{h�1 0 7 . 0 9 . 3 0 < / T B D o c N a m e >  
         < T B C h a r t N a m e > D e t a i l < / T B C h a r t N a m e >  
         < C o l u m n N a m e > P r i o r P e r i o d 1 B a l a n c e < / C o l u m n N a m e >  
         < U s e r F r i e n d l y C o l u m n N a m e > 1 0 7 . 0 6 . 3 0 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 1 2 3 4 8 a 2 c - 1 d 6 e - 4 4 6 a - 9 d f 7 - 3 1 6 5 4 6 5 3 4 1 5 2 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 1 1 0 0 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 8 5 5 2 3 3 9 0 . 0 0 0 0 < / N u m e r i c V a l u e >  
         < V a l u e > 8 5 5 2 3 3 9 0 . 0 0 0 0 < / V a l u e >  
         < C h a r t T y p e > c t F S L i n e s < / C h a r t T y p e >  
         < R e f e r e n c e > 2 8 1 0 1 < / R e f e r e n c e >  
         < T B D o c N a m e > �eIQ�b�Of��{h�1 0 7 . 0 9 . 3 0 < / T B D o c N a m e >  
         < T B C h a r t N a m e > F S   L i n e s 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 1 1 0 0 < / A c c o u n t N u m b e r >  
         < R o u n d e d > f a l s e < / R o u n d e d >  
     < / T B L i n k >  
     < T B L i n k >  
         < V e r s i o n > 4 < / V e r s i o n >  
         < C o l u m n F i l t e r s / >  
         < D A L i n k I D > 7 4 5 6 1 3 4 e - 2 c 5 5 - 4 0 1 f - b 0 8 c - a 9 0 0 6 e d 0 a 5 9 2 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 1 3 2 0 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 5 6 4 8 1 1 9 5 . 0 0 0 0 < / N u m e r i c V a l u e >  
         < V a l u e > 5 6 4 8 1 1 9 5 . 0 0 0 0 < / V a l u e >  
         < C h a r t T y p e > c t F S L i n e s < / C h a r t T y p e >  
         < R e f e r e n c e > 2 8 1 0 1 < / R e f e r e n c e >  
         < T B D o c N a m e > �eIQ�b�Of��{h�1 0 7 . 0 9 . 3 0 < / T B D o c N a m e >  
         < T B C h a r t N a m e > F S   L i n e s 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 1 3 2 0 < / A c c o u n t N u m b e r >  
         < R o u n d e d > f a l s e < / R o u n d e d >  
     < / T B L i n k >  
     < T B L i n k >  
         < V e r s i o n > 4 < / V e r s i o n >  
         < C o l u m n F i l t e r s / >  
         < D A L i n k I D > 8 3 8 e 6 7 b a - 8 4 4 1 - 4 2 3 f - 8 c 7 b - a 8 c 4 1 5 8 8 a 7 a 6 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 1 3 6 0 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 3 7 5 2 0 0 0 0 0 . 0 0 0 0 < / N u m e r i c V a l u e >  
         < V a l u e > 3 7 5 2 0 0 0 0 0 . 0 0 0 0 < / V a l u e >  
         < C h a r t T y p e > c t F S L i n e s < / C h a r t T y p e >  
         < R e f e r e n c e > 2 8 1 0 1 < / R e f e r e n c e >  
         < T B D o c N a m e > �eIQ�b�Of��{h�1 0 7 . 0 9 . 3 0 < / T B D o c N a m e >  
         < T B C h a r t N a m e > F S   L i n e s 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 1 3 6 0 < / A c c o u n t N u m b e r >  
         < R o u n d e d > f a l s e < / R o u n d e d >  
     < / T B L i n k >  
     < T B L i n k >  
         < V e r s i o n > 4 < / V e r s i o n >  
         < C o l u m n F i l t e r s / >  
         < D A L i n k I D > 6 7 4 b d b b b - c b c f - 4 2 9 4 - b 8 0 5 - a 1 8 a b e c a 0 e 8 c 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 1 1 4 0 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 2 1 0 8 0 0 4 0 . 0 0 0 0 < / N u m e r i c V a l u e >  
         < V a l u e > 2 1 0 8 0 0 4 0 . 0 0 0 0 < / V a l u e >  
         < C h a r t T y p e > c t F S L i n e s < / C h a r t T y p e >  
         < R e f e r e n c e > 2 8 1 0 1 < / R e f e r e n c e >  
         < T B D o c N a m e > �eIQ�b�Of��{h�1 0 7 . 0 9 . 3 0 < / T B D o c N a m e >  
         < T B C h a r t N a m e > F S   L i n e s 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 1 1 4 0 < / A c c o u n t N u m b e r >  
         < R o u n d e d > f a l s e < / R o u n d e d >  
     < / T B L i n k >  
     < T B L i n k >  
         < V e r s i o n > 4 < / V e r s i o n >  
         < C o l u m n F i l t e r s / >  
         < D A L i n k I D > 5 8 6 1 6 e 6 f - 9 e 0 f - 4 a 6 7 - b 5 d e - 4 c 1 f d 9 4 0 0 a 7 4 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 1 8 6 0 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 2 8 9 7 8 9 4 . 0 0 0 0 < / N u m e r i c V a l u e >  
         < V a l u e > 2 8 9 7 8 9 4 . 0 0 0 0 < / V a l u e >  
         < C h a r t T y p e > c t F S L i n e s < / C h a r t T y p e >  
         < R e f e r e n c e > 2 8 1 0 1 < / R e f e r e n c e >  
         < T B D o c N a m e > �eIQ�b�Of��{h�1 0 7 . 0 9 . 3 0 < / T B D o c N a m e >  
         < T B C h a r t N a m e > F S   L i n e s 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 1 8 6 0 < / A c c o u n t N u m b e r >  
         < R o u n d e d > f a l s e < / R o u n d e d >  
     < / T B L i n k >  
     < T B L i n k >  
         < V e r s i o n > 4 < / V e r s i o n >  
         < C o l u m n F i l t e r s / >  
         < D A L i n k I D > 7 f 0 f c 9 9 4 - b d 5 3 - 4 8 5 2 - 8 2 a 7 - 9 5 2 e e d 8 0 c d a e 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 1 7 X X 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 3 6 6 9 4 0 8 . 0 0 0 0 < / N u m e r i c V a l u e >  
         < V a l u e > 3 6 6 9 4 0 8 . 0 0 0 0 < / V a l u e >  
         < C h a r t T y p e > c t F S S u b c l a s s e s < / C h a r t T y p e >  
         < R e f e r e n c e > 2 8 1 0 1 < / R e f e r e n c e >  
         < T B D o c N a m e > �eIQ�b�Of��{h�1 0 7 . 0 9 . 3 0 < / T B D o c N a m e >  
         < T B C h a r t N a m e > F S   S u b - C l a s s e s 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 1 7 X X < / A c c o u n t N u m b e r >  
         < R o u n d e d > f a l s e < / R o u n d e d >  
     < / T B L i n k >  
     < T B L i n k >  
         < V e r s i o n > 4 < / V e r s i o n >  
         < C o l u m n F i l t e r s / >  
         < D A L i n k I D > 9 a 0 b b 2 2 c - 2 5 2 0 - 4 3 2 5 - a 3 6 7 - c 8 f 4 2 e 0 d 3 1 2 c 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 1 8 2 0 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 1 0 4 7 2 3 4 7 1 . 0 0 0 0 < / N u m e r i c V a l u e >  
         < V a l u e > 1 0 4 7 2 3 4 7 1 . 0 0 0 0 < / V a l u e >  
         < C h a r t T y p e > c t F S L i n e s < / C h a r t T y p e >  
         < R e f e r e n c e > 2 8 1 0 1 < / R e f e r e n c e >  
         < T B D o c N a m e > �eIQ�b�Of��{h�1 0 7 . 0 9 . 3 0 < / T B D o c N a m e >  
         < T B C h a r t N a m e > F S   L i n e s 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 1 8 2 0 < / A c c o u n t N u m b e r >  
         < R o u n d e d > f a l s e < / R o u n d e d >  
     < / T B L i n k >  
     < T B L i n k >  
         < V e r s i o n > 4 < / V e r s i o n >  
         < C o l u m n F i l t e r s / >  
         < D A L i n k I D > 5 a 8 1 a 5 7 3 - f 5 8 7 - 4 c 3 3 - b a 7 e - 3 1 0 e 3 e 1 d 7 0 5 c 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 1 5 X X 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 1 3 9 7 6 7 2 5 . 0 0 0 0 < / N u m e r i c V a l u e >  
         < V a l u e > 1 3 9 7 6 7 2 5 . 0 0 0 0 < / V a l u e >  
         < C h a r t T y p e > c t F S S u b c l a s s e s < / C h a r t T y p e >  
         < R e f e r e n c e > 2 8 1 0 1 < / R e f e r e n c e >  
         < T B D o c N a m e > �eIQ�b�Of��{h�1 0 7 . 0 9 . 3 0 < / T B D o c N a m e >  
         < T B C h a r t N a m e > F S   S u b - C l a s s e s 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 1 5 X X < / A c c o u n t N u m b e r >  
         < R o u n d e d > f a l s e < / R o u n d e d >  
     < / T B L i n k >  
     < T B L i n k >  
         < V e r s i o n > 4 < / V e r s i o n >  
         < C o l u m n F i l t e r s / >  
         < D A L i n k I D > 2 f a a 9 9 a f - 0 e a e - 4 5 5 9 - 8 c 5 7 - 4 3 2 e e 0 2 4 8 3 4 2 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 1 6 7 2   1 0 7 . 9 . 3 0 P e r   B o o k 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 9 7 2 8 5 0 0 . 0 0 0 0 < / N u m e r i c V a l u e >  
         < V a l u e > 9 7 2 8 5 0 0 . 0 0 0 0 < / V a l u e >  
         < C h a r t T y p e > c t D e t a i l < / C h a r t T y p e >  
         < R e f e r e n c e > 2 8 1 0 1 < / R e f e r e n c e >  
         < T B D o c N a m e > �eIQ�b�Of��{h�1 0 7 . 0 9 . 3 0 < / T B D o c N a m e >  
         < T B C h a r t N a m e > D e t a i l < / T B C h a r t N a m e >  
         < C o l u m n N a m e > P r e l i m i n a r y B a l a n c e < / C o l u m n N a m e >  
         < U s e r F r i e n d l y C o l u m n N a m e > 1 0 7 . 9 . 3 0 P e r   B o o k < / U s e r F r i e n d l y C o l u m n N a m e >  
         < A c c o u n t N u m b e r > 1 6 7 2 < / A c c o u n t N u m b e r >  
         < R o u n d e d > f a l s e < / R o u n d e d >  
     < / T B L i n k >  
     < T B L i n k >  
         < V e r s i o n > 4 < / V e r s i o n >  
         < C o l u m n F i l t e r s / >  
         < D A L i n k I D > 5 f 8 d 5 f d 9 - 4 d c 5 - 4 5 8 d - b e 3 7 - 0 6 b 5 3 8 b 9 b 1 6 a 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 2 1 6 0 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 �eIQ�b�Of��{h�1 0 7 . 0 9 . 3 0 < / T B D o c N a m e >  
         < T B C h a r t N a m e > F S   L i n e s 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 2 1 6 0 < / A c c o u n t N u m b e r >  
         < R o u n d e d > f a l s e < / R o u n d e d >  
     < / T B L i n k >  
     < T B L i n k >  
         < V e r s i o n > 4 < / V e r s i o n >  
         < C o l u m n F i l t e r s / >  
         < D A L i n k I D > 8 3 b 9 5 9 7 4 - e 9 1 5 - 4 7 8 f - a 9 2 e - 1 b 2 e 2 c c 7 a 4 a c 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 2 8 1 0 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 - 1 1 0 4 6 5 7 2 . 0 0 0 0 < / N u m e r i c V a l u e >  
         < V a l u e > - 1 1 0 4 6 5 7 2 . 0 0 0 0 < / V a l u e >  
         < C h a r t T y p e > c t F S L i n e s < / C h a r t T y p e >  
         < R e f e r e n c e > 2 8 1 0 1 < / R e f e r e n c e >  
         < T B D o c N a m e > �eIQ�b�Of��{h�1 0 7 . 0 9 . 3 0 < / T B D o c N a m e >  
         < T B C h a r t N a m e > F S   L i n e s 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 2 8 1 0 < / A c c o u n t N u m b e r >  
         < R o u n d e d > f a l s e < / R o u n d e d >  
     < / T B L i n k >  
     < T B L i n k >  
         < V e r s i o n > 4 < / V e r s i o n >  
         < C o l u m n F i l t e r s / >  
         < D A L i n k I D > e a f 2 f 3 0 7 - 6 4 4 0 - 4 1 d 0 - a 1 7 1 - 5 1 2 6 f f d 9 b e 4 e 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 2 2 6 0 - 1 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 - 1 4 7 1 9 1 4 3 . 0 0 0 0 < / N u m e r i c V a l u e >  
         < V a l u e > - 1 4 7 1 9 1 4 3 . 0 0 0 0 < / V a l u e >  
         < C h a r t T y p e > c t F S L i n e s < / C h a r t T y p e >  
         < R e f e r e n c e > 2 8 1 0 1 < / R e f e r e n c e >  
         < T B D o c N a m e > �eIQ�b�Of��{h�1 0 7 . 0 9 . 3 0 < / T B D o c N a m e >  
         < T B C h a r t N a m e > F S   L i n e s 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 2 2 6 0 - 1 < / A c c o u n t N u m b e r >  
         < R o u n d e d > f a l s e < / R o u n d e d >  
     < / T B L i n k >  
     < T B L i n k >  
         < V e r s i o n > 4 < / V e r s i o n >  
         < C o l u m n F i l t e r s / >  
         < D A L i n k I D > d 8 3 f d 9 7 4 - b d 4 f - 4 5 8 1 - 9 e 4 9 - 9 6 f c 7 9 8 9 4 2 4 7 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 3 1 1 0 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 - 4 0 0 0 0 0 0 0 0 . 0 0 0 0 < / N u m e r i c V a l u e >  
         < V a l u e > - 4 0 0 0 0 0 0 0 0 . 0 0 0 0 < / V a l u e >  
         < C h a r t T y p e > c t F S L i n e s < / C h a r t T y p e >  
         < R e f e r e n c e > 2 8 1 0 1 < / R e f e r e n c e >  
         < T B D o c N a m e > �eIQ�b�Of��{h�1 0 7 . 0 9 . 3 0 < / T B D o c N a m e >  
         < T B C h a r t N a m e > F S   L i n e s 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 3 1 1 0 < / A c c o u n t N u m b e r >  
         < R o u n d e d > f a l s e < / R o u n d e d >  
     < / T B L i n k >  
     < T B L i n k >  
         < V e r s i o n > 4 < / V e r s i o n >  
         < C o l u m n F i l t e r s / >  
         < D A L i n k I D > 6 f 2 f 9 4 7 b - e 1 c 5 - 4 e 8 5 - a 9 c 5 - 8 c 4 f 9 3 9 9 3 4 a d 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 3 2 1 0 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 - 1 2 3 0 8 2 5 0 4 . 0 0 0 0 < / N u m e r i c V a l u e >  
         < V a l u e > - 1 2 3 0 8 2 5 0 4 . 0 0 0 0 < / V a l u e >  
         < C h a r t T y p e > c t F S L i n e s < / C h a r t T y p e >  
         < R e f e r e n c e > 2 8 1 0 1 < / R e f e r e n c e >  
         < T B D o c N a m e > �eIQ�b�Of��{h�1 0 7 . 0 9 . 3 0 < / T B D o c N a m e >  
         < T B C h a r t N a m e > F S   L i n e s 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 3 2 1 0 < / A c c o u n t N u m b e r >  
         < R o u n d e d > f a l s e < / R o u n d e d >  
     < / T B L i n k >  
     < T B L i n k >  
         < V e r s i o n > 4 < / V e r s i o n >  
         < C o l u m n F i l t e r s / >  
         < D A L i n k I D > 5 a d d 9 8 e 4 - 5 0 b d - 4 2 3 d - a 9 e 1 - a 1 7 d 5 3 3 c e 0 f 8 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 3 3 1 0 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 - 4 1 1 4 5 2 0 7 . 0 0 0 0 < / N u m e r i c V a l u e >  
         < V a l u e > - 4 1 1 4 5 2 0 7 . 0 0 0 0 < / V a l u e >  
         < C h a r t T y p e > c t F S L i n e s < / C h a r t T y p e >  
         < R e f e r e n c e > 2 8 1 0 1 < / R e f e r e n c e >  
         < T B D o c N a m e > �eIQ�b�Of��{h�1 0 7 . 0 9 . 3 0 < / T B D o c N a m e >  
         < T B C h a r t N a m e > F S   L i n e s 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 3 3 1 0 < / A c c o u n t N u m b e r >  
         < R o u n d e d > f a l s e < / R o u n d e d >  
     < / T B L i n k >  
     < T B L i n k >  
         < V e r s i o n > 4 < / V e r s i o n >  
         < C o l u m n F i l t e r s / >  
         < D A L i n k I D > 0 5 e e 6 4 b c - 2 2 3 0 - 4 3 0 b - 9 0 0 4 - e a 3 6 5 b 0 5 c f 6 6 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 3 3 2 0 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 - 4 9 0 6 4 9 1 7 . 0 0 0 0 < / N u m e r i c V a l u e >  
         < V a l u e > - 4 9 0 6 4 9 1 7 . 0 0 0 0 < / V a l u e >  
         < C h a r t T y p e > c t F S L i n e s < / C h a r t T y p e >  
         < R e f e r e n c e > 2 8 1 0 1 < / R e f e r e n c e >  
         < T B D o c N a m e > �eIQ�b�Of��{h�1 0 7 . 0 9 . 3 0 < / T B D o c N a m e >  
         < T B C h a r t N a m e > F S   L i n e s 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 3 3 2 0 < / A c c o u n t N u m b e r >  
         < R o u n d e d > f a l s e < / R o u n d e d >  
     < / T B L i n k >  
     < T B L i n k >  
         < V e r s i o n > 4 < / V e r s i o n >  
         < C o l u m n F i l t e r s / >  
         < D A L i n k I D > a 0 4 8 9 d b 9 - 7 5 5 1 - 4 f b 0 - b e 9 6 - 6 6 5 7 f 5 6 e 4 1 0 8 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 1 1 0 7 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 c t D e t a i l < / C h a r t T y p e >  
         < R e f e r e n c e > 2 8 1 0 1 < / R e f e r e n c e >  
         < T B D o c N a m e > �eIQ�b�Of��{h�1 0 7 . 0 9 . 3 0 < / T B D o c N a m e >  
         < T B C h a r t N a m e > D e t a i l 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 1 1 0 7 < / A c c o u n t N u m b e r >  
         < R o u n d e d > f a l s e < / R o u n d e d >  
     < / T B L i n k >  
     < T B L i n k >  
         < V e r s i o n > 4 < / V e r s i o n >  
         < C o l u m n F i l t e r s / >  
         < D A L i n k I D > 5 a a 6 2 b 5 d - 0 1 1 2 - 4 4 8 a - 9 3 e 9 - a b 7 6 b 7 3 9 2 0 7 d 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 1 1 0 8 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 c t D e t a i l < / C h a r t T y p e >  
         < R e f e r e n c e > 2 8 1 0 1 < / R e f e r e n c e >  
         < T B D o c N a m e > �eIQ�b�Of��{h�1 0 7 . 0 9 . 3 0 < / T B D o c N a m e >  
         < T B C h a r t N a m e > D e t a i l 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 1 1 0 8 < / A c c o u n t N u m b e r >  
         < R o u n d e d > f a l s e < / R o u n d e d >  
     < / T B L i n k >  
     < T B L i n k >  
         < V e r s i o n > 4 < / V e r s i o n >  
         < C o l u m n F i l t e r s / >  
         < D A L i n k I D > d d 5 2 9 4 c 2 - 9 d c 6 - 4 0 1 d - b 2 7 9 - 2 f 8 c 5 6 d 8 6 1 e b 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 1 1 6 0 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 6 7 3 6 4 8 0 . 0 0 0 0 < / N u m e r i c V a l u e >  
         < V a l u e > 6 7 3 6 4 8 0 . 0 0 0 0 < / V a l u e >  
         < C h a r t T y p e > c t F S L i n e s < / C h a r t T y p e >  
         < R e f e r e n c e > 2 8 1 0 1 < / R e f e r e n c e >  
         < T B D o c N a m e > �eIQ�b�Of��{h�1 0 7 . 0 9 . 3 0 < / T B D o c N a m e >  
         < T B C h a r t N a m e > F S   L i n e s 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 1 1 6 0 < / A c c o u n t N u m b e r >  
         < R o u n d e d > f a l s e < / R o u n d e d >  
     < / T B L i n k >  
     < T B L i n k >  
         < V e r s i o n > 4 < / V e r s i o n >  
         < C o l u m n F i l t e r s / >  
         < D A L i n k I D > d b 4 c 7 0 1 4 - a d a 8 - 4 e 9 6 - 9 0 9 d - 7 2 e 0 d 1 5 d d 9 2 7 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 1 1 9 0 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 2 9 6 8 7 4 2 6 . 0 0 0 0 < / N u m e r i c V a l u e >  
         < V a l u e > 2 9 6 8 7 4 2 6 . 0 0 0 0 < / V a l u e >  
         < C h a r t T y p e > c t F S L i n e s < / C h a r t T y p e >  
         < R e f e r e n c e > 2 8 1 0 1 < / R e f e r e n c e >  
         < T B D o c N a m e > �eIQ�b�Of��{h�1 0 7 . 0 9 . 3 0 < / T B D o c N a m e >  
         < T B C h a r t N a m e > F S   L i n e s 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 1 1 9 0 < / A c c o u n t N u m b e r >  
         < R o u n d e d > f a l s e < / R o u n d e d >  
     < / T B L i n k >  
     < T B L i n k >  
         < V e r s i o n > 4 < / V e r s i o n >  
         < C o l u m n F i l t e r s / >  
         < D A L i n k I D > b f e 2 4 f 8 6 - 7 d 9 9 - 4 4 7 b - b 9 b 8 - f 9 6 0 7 4 b 2 a 6 4 d 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 1 2 5 0 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 3 8 6 7 7 2 2 . 0 0 0 0 < / N u m e r i c V a l u e >  
         < V a l u e > 3 8 6 7 7 2 2 . 0 0 0 0 < / V a l u e >  
         < C h a r t T y p e > c t F S L i n e s < / C h a r t T y p e >  
         < R e f e r e n c e > 2 8 1 0 1 < / R e f e r e n c e >  
         < T B D o c N a m e > �eIQ�b�Of��{h�1 0 7 . 0 9 . 3 0 < / T B D o c N a m e >  
         < T B C h a r t N a m e > F S   L i n e s 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 1 2 5 0 < / A c c o u n t N u m b e r >  
         < R o u n d e d > f a l s e < / R o u n d e d >  
     < / T B L i n k >  
     < T B L i n k >  
         < V e r s i o n > 4 < / V e r s i o n >  
         < C o l u m n F i l t e r s / >  
         < D A L i n k I D > 0 6 2 6 d f b 4 - 3 8 9 9 - 4 0 c 8 - 8 a e 4 - 4 0 6 6 b a 1 b 6 9 4 3 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 1 2 9 8 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 9 5 7 8 8 0 . 0 0 0 0 < / N u m e r i c V a l u e >  
         < V a l u e > 9 5 7 8 8 0 . 0 0 0 0 < / V a l u e >  
         < C h a r t T y p e > c t F S L i n e s < / C h a r t T y p e >  
         < R e f e r e n c e > 2 8 1 0 1 < / R e f e r e n c e >  
         < T B D o c N a m e > �eIQ�b�Of��{h�1 0 7 . 0 9 . 3 0 < / T B D o c N a m e >  
         < T B C h a r t N a m e > F S   L i n e s 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 1 2 9 8 < / A c c o u n t N u m b e r >  
         < R o u n d e d > f a l s e < / R o u n d e d >  
     < / T B L i n k >  
     < T B L i n k >  
         < V e r s i o n > 4 < / V e r s i o n >  
         < C o l u m n F i l t e r s / >  
         < D A L i n k I D > 5 6 e 1 4 d 8 1 - 3 7 6 a - 4 5 4 a - 8 4 7 0 - b 9 a c 6 2 1 4 4 5 6 d 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 1 5 6 1 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 2 3 1 9 8 2 1 2 . 0 0 0 0 < / N u m e r i c V a l u e >  
         < V a l u e > 2 3 1 9 8 2 1 2 . 0 0 0 0 < / V a l u e >  
         < C h a r t T y p e > c t D e t a i l < / C h a r t T y p e >  
         < R e f e r e n c e > 2 8 1 0 1 < / R e f e r e n c e >  
         < T B D o c N a m e > �eIQ�b�Of��{h�1 0 7 . 0 9 . 3 0 < / T B D o c N a m e >  
         < T B C h a r t N a m e > D e t a i l 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 1 5 6 1 < / A c c o u n t N u m b e r >  
         < R o u n d e d > f a l s e < / R o u n d e d >  
     < / T B L i n k >  
     < T B L i n k >  
         < V e r s i o n > 4 < / V e r s i o n >  
         < C o l u m n F i l t e r s / >  
         < D A L i n k I D > e 1 3 3 4 7 a 4 - c f 6 7 - 4 f c 5 - a b d 6 - 9 9 a d 4 e 3 b 3 d 7 a 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 1 5 5 9 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 - 2 2 5 8 2 0 5 . 0 0 0 0 < / N u m e r i c V a l u e >  
         < V a l u e > - 2 2 5 8 2 0 5 . 0 0 0 0 < / V a l u e >  
         < C h a r t T y p e > c t D e t a i l < / C h a r t T y p e >  
         < R e f e r e n c e > 2 8 1 0 1 < / R e f e r e n c e >  
         < T B D o c N a m e > �eIQ�b�Of��{h�1 0 7 . 0 9 . 3 0 < / T B D o c N a m e >  
         < T B C h a r t N a m e > D e t a i l 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 1 5 5 9 < / A c c o u n t N u m b e r >  
         < R o u n d e d > f a l s e < / R o u n d e d >  
     < / T B L i n k >  
     < T B L i n k >  
         < V e r s i o n > 4 < / V e r s i o n >  
         < C o l u m n F i l t e r s / >  
         < D A L i n k I D > b 1 c 5 5 5 0 d - 8 0 a 4 - 4 0 5 b - b f 0 6 - 7 0 e b 6 8 c a d 1 b a 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 1 5 6 9 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 - 1 9 9 9 7 0 1 5 . 0 0 0 0 < / N u m e r i c V a l u e >  
         < V a l u e > - 1 9 9 9 7 0 1 5 . 0 0 0 0 < / V a l u e >  
         < C h a r t T y p e > c t D e t a i l < / C h a r t T y p e >  
         < R e f e r e n c e > 2 8 1 0 1 < / R e f e r e n c e >  
         < T B D o c N a m e > �eIQ�b�Of��{h�1 0 7 . 0 9 . 3 0 < / T B D o c N a m e >  
         < T B C h a r t N a m e > D e t a i l 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 1 5 6 9 < / A c c o u n t N u m b e r >  
         < R o u n d e d > f a l s e < / R o u n d e d >  
     < / T B L i n k >  
     < T B L i n k >  
         < V e r s i o n > 4 < / V e r s i o n >  
         < C o l u m n F i l t e r s / >  
         < D A L i n k I D > 9 c f f 5 7 d c - 0 a 0 0 - 4 d 5 8 - b 9 7 2 - 7 d 0 4 5 7 c e c e 4 1 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 1 6 3 9 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 - 2 8 2 2 7 1 6 2 . 0 0 0 0 < / N u m e r i c V a l u e >  
         < V a l u e > - 2 8 2 2 7 1 6 2 . 0 0 0 0 < / V a l u e >  
         < C h a r t T y p e > c t D e t a i l < / C h a r t T y p e >  
         < R e f e r e n c e > 2 8 1 0 1 < / R e f e r e n c e >  
         < T B D o c N a m e > �eIQ�b�Of��{h�1 0 7 . 0 9 . 3 0 < / T B D o c N a m e >  
         < T B C h a r t N a m e > D e t a i l 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 1 6 3 9 < / A c c o u n t N u m b e r >  
         < R o u n d e d > f a l s e < / R o u n d e d >  
     < / T B L i n k >  
     < T B L i n k >  
         < V e r s i o n > 4 < / V e r s i o n >  
         < C o l u m n F i l t e r s / >  
         < D A L i n k I D > b 0 5 0 3 2 6 c - 3 c 0 f - 4 9 b 2 - 8 9 1 0 - 6 b 0 9 2 3 d 4 1 d 0 9 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 1 6 7 2 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 9 7 2 8 5 0 0 . 0 0 0 0 < / N u m e r i c V a l u e >  
         < V a l u e > 9 7 2 8 5 0 0 . 0 0 0 0 < / V a l u e >  
         < C h a r t T y p e > c t D e t a i l < / C h a r t T y p e >  
         < R e f e r e n c e > 2 8 1 0 1 < / R e f e r e n c e >  
         < T B D o c N a m e > �eIQ�b�Of��{h�1 0 7 . 0 9 . 3 0 < / T B D o c N a m e >  
         < T B C h a r t N a m e > D e t a i l 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 1 6 7 2 < / A c c o u n t N u m b e r >  
         < R o u n d e d > f a l s e < / R o u n d e d >  
     < / T B L i n k >  
     < T B L i n k >  
         < V e r s i o n > 4 < / V e r s i o n >  
         < C o l u m n F i l t e r s / >  
         < D A L i n k I D > 2 0 c 5 c a d 5 - 3 7 d 8 - 4 f 3 1 - a f 8 e - 5 d f b e a b 8 9 b 1 8 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 1 1 1 1 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 3 2 7 3 9 8 9 . 0 0 0 0 < / N u m e r i c V a l u e >  
         < V a l u e > 3 2 7 3 9 8 9 . 0 0 0 0 < / V a l u e >  
         < C h a r t T y p e > c t D e t a i l < / C h a r t T y p e >  
         < R e f e r e n c e > 2 8 1 0 1 < / R e f e r e n c e >  
         < T B D o c N a m e > �eIQ�b�Of��{h�1 0 7 . 0 9 . 3 0 < / T B D o c N a m e >  
         < T B C h a r t N a m e > D e t a i l 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 1 1 1 1 < / A c c o u n t N u m b e r >  
         < R o u n d e d > f a l s e < / R o u n d e d >  
     < / T B L i n k >  
     < T B L i n k >  
         < V e r s i o n > 4 < / V e r s i o n >  
         < C o l u m n F i l t e r s / >  
         < D A L i n k I D > 2 a 9 a 4 3 0 0 - 5 6 4 a - 4 6 2 f - 8 a c b - a 2 5 f 4 b 1 c 3 a a 4 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 1 1 1 1 0 1 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 1 5 3 2 0 0 7 . 0 0 0 0 < / N u m e r i c V a l u e >  
         < V a l u e > 1 5 3 2 0 0 7 . 0 0 0 0 < / V a l u e >  
         < C h a r t T y p e > c t D e t a i l < / C h a r t T y p e >  
         < R e f e r e n c e > 2 8 1 0 1 < / R e f e r e n c e >  
         < T B D o c N a m e > �eIQ�b�Of��{h�1 0 7 . 0 9 . 3 0 < / T B D o c N a m e >  
         < T B C h a r t N a m e > D e t a i l 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 1 1 1 1 0 1 < / A c c o u n t N u m b e r >  
         < R o u n d e d > f a l s e < / R o u n d e d >  
     < / T B L i n k >  
     < T B L i n k >  
         < V e r s i o n > 4 < / V e r s i o n >  
         < C o l u m n F i l t e r s / >  
         < D A L i n k I D > 1 6 4 b 8 7 1 d - 4 f 2 9 - 4 b d 1 - 9 b b e - d e 4 d a a e 0 e d 2 3 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 1 1 1 1 0 2 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 - 4 7 6 7 8 3 . 0 0 0 0 < / N u m e r i c V a l u e >  
         < V a l u e > - 4 7 6 7 8 3 . 0 0 0 0 < / V a l u e >  
         < C h a r t T y p e > c t D e t a i l < / C h a r t T y p e >  
         < R e f e r e n c e > 2 8 1 0 1 < / R e f e r e n c e >  
         < T B D o c N a m e > �eIQ�b�Of��{h�1 0 7 . 0 9 . 3 0 < / T B D o c N a m e >  
         < T B C h a r t N a m e > D e t a i l 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 1 1 1 1 0 2 < / A c c o u n t N u m b e r >  
         < R o u n d e d > f a l s e < / R o u n d e d >  
     < / T B L i n k >  
     < T B L i n k >  
         < V e r s i o n > 4 < / V e r s i o n >  
         < C o l u m n F i l t e r s / >  
         < D A L i n k I D > e 3 a 7 0 7 0 9 - 6 7 3 f - 4 f f 1 - 9 7 d b - e 5 d 4 4 e d 0 8 e e 0 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 1 1 0 7   1 0 7 . 3 . 3 1 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 c t D e t a i l < / C h a r t T y p e >  
         < R e f e r e n c e > 2 8 1 0 1 < / R e f e r e n c e >  
         < T B D o c N a m e > �eIQ�b�Of��{h�1 0 7 . 0 9 . 3 0 < / T B D o c N a m e >  
         < T B C h a r t N a m e > D e t a i l < / T B C h a r t N a m e >  
         < C o l u m n N a m e > P r i o r P e r i o d 2 B a l a n c e < / C o l u m n N a m e >  
         < U s e r F r i e n d l y C o l u m n N a m e > 1 0 7 . 3 . 3 1 < / U s e r F r i e n d l y C o l u m n N a m e >  
         < A c c o u n t N u m b e r > 1 1 0 7 < / A c c o u n t N u m b e r >  
         < R o u n d e d > f a l s e < / R o u n d e d >  
     < / T B L i n k >  
     < T B L i n k >  
         < V e r s i o n > 4 < / V e r s i o n >  
         < C o l u m n F i l t e r s / >  
         < D A L i n k I D > 9 6 9 9 5 d 0 9 - f e 1 e - 4 8 f 2 - 9 e 7 b - d 5 a 0 9 4 b 6 f f 3 7 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 1 1 0 8   1 0 7 . 3 . 3 1 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 c t D e t a i l < / C h a r t T y p e >  
         < R e f e r e n c e > 2 8 1 0 1 < / R e f e r e n c e >  
         < T B D o c N a m e > �eIQ�b�Of��{h�1 0 7 . 0 9 . 3 0 < / T B D o c N a m e >  
         < T B C h a r t N a m e > D e t a i l < / T B C h a r t N a m e >  
         < C o l u m n N a m e > P r i o r P e r i o d 2 B a l a n c e < / C o l u m n N a m e >  
         < U s e r F r i e n d l y C o l u m n N a m e > 1 0 7 . 3 . 3 1 < / U s e r F r i e n d l y C o l u m n N a m e >  
         < A c c o u n t N u m b e r > 1 1 0 8 < / A c c o u n t N u m b e r >  
         < R o u n d e d > f a l s e < / R o u n d e d >  
     < / T B L i n k >  
     < T B L i n k >  
         < V e r s i o n > 4 < / V e r s i o n >  
         < C o l u m n F i l t e r s / >  
         < D A L i n k I D > 7 f 9 5 e a 2 0 - 5 c 1 7 - 4 c 5 d - b c c 1 - 3 6 0 9 7 1 9 2 b 3 e 7 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 1 1 6 0   1 0 7 . 3 . 3 1 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 1 2 0 7 4 9 . 0 0 0 0 < / N u m e r i c V a l u e >  
         < V a l u e > 1 2 0 7 4 9 . 0 0 0 0 < / V a l u e >  
         < C h a r t T y p e > c t F S L i n e s < / C h a r t T y p e >  
         < R e f e r e n c e > 2 8 1 0 1 < / R e f e r e n c e >  
         < T B D o c N a m e > �eIQ�b�Of��{h�1 0 7 . 0 9 . 3 0 < / T B D o c N a m e >  
         < T B C h a r t N a m e > F S   L i n e s < / T B C h a r t N a m e >  
         < C o l u m n N a m e > P r i o r P e r i o d 2 B a l a n c e < / C o l u m n N a m e >  
         < U s e r F r i e n d l y C o l u m n N a m e > 1 0 7 . 3 . 3 1 < / U s e r F r i e n d l y C o l u m n N a m e >  
         < A c c o u n t N u m b e r > 1 1 6 0 < / A c c o u n t N u m b e r >  
         < R o u n d e d > f a l s e < / R o u n d e d >  
     < / T B L i n k >  
     < T B L i n k >  
         < V e r s i o n > 4 < / V e r s i o n >  
         < C o l u m n F i l t e r s / >  
         < D A L i n k I D > 5 6 0 7 b 0 f 3 - 1 9 4 b - 4 e 9 1 - 9 5 e e - 4 b d 1 c b 2 4 4 c 8 7 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 1 1 9 0   1 0 7 . 3 . 3 1 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 3 2 8 8 4 7 6 8 . 0 0 0 0 < / N u m e r i c V a l u e >  
         < V a l u e > 3 2 8 8 4 7 6 8 . 0 0 0 0 < / V a l u e >  
         < C h a r t T y p e > c t F S L i n e s < / C h a r t T y p e >  
         < R e f e r e n c e > 2 8 1 0 1 < / R e f e r e n c e >  
         < T B D o c N a m e > �eIQ�b�Of��{h�1 0 7 . 0 9 . 3 0 < / T B D o c N a m e >  
         < T B C h a r t N a m e > F S   L i n e s < / T B C h a r t N a m e >  
         < C o l u m n N a m e > P r i o r P e r i o d 2 B a l a n c e < / C o l u m n N a m e >  
         < U s e r F r i e n d l y C o l u m n N a m e > 1 0 7 . 3 . 3 1 < / U s e r F r i e n d l y C o l u m n N a m e >  
         < A c c o u n t N u m b e r > 1 1 9 0 < / A c c o u n t N u m b e r >  
         < R o u n d e d > f a l s e < / R o u n d e d >  
     < / T B L i n k >  
     < T B L i n k >  
         < V e r s i o n > 4 < / V e r s i o n >  
         < C o l u m n F i l t e r s / >  
         < D A L i n k I D > 6 9 a 8 4 5 e 9 - f 8 2 c - 4 b 4 b - 9 f 9 e - 0 b b 3 5 8 a f 4 7 0 e 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 1 2 5 0   1 0 7 . 3 . 3 1 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 4 1 2 9 8 1 8 . 0 0 0 0 < / N u m e r i c V a l u e >  
         < V a l u e > 4 1 2 9 8 1 8 . 0 0 0 0 < / V a l u e >  
         < C h a r t T y p e > c t F S L i n e s < / C h a r t T y p e >  
         < R e f e r e n c e > 2 8 1 0 1 < / R e f e r e n c e >  
         < T B D o c N a m e > �eIQ�b�Of��{h�1 0 7 . 0 9 . 3 0 < / T B D o c N a m e >  
         < T B C h a r t N a m e > F S   L i n e s < / T B C h a r t N a m e >  
         < C o l u m n N a m e > P r i o r P e r i o d 2 B a l a n c e < / C o l u m n N a m e >  
         < U s e r F r i e n d l y C o l u m n N a m e > 1 0 7 . 3 . 3 1 < / U s e r F r i e n d l y C o l u m n N a m e >  
         < A c c o u n t N u m b e r > 1 2 5 0 < / A c c o u n t N u m b e r >  
         < R o u n d e d > f a l s e < / R o u n d e d >  
     < / T B L i n k >  
     < T B L i n k >  
         < V e r s i o n > 4 < / V e r s i o n >  
         < C o l u m n F i l t e r s / >  
         < D A L i n k I D > d c 8 6 2 e e 7 - a 0 e 6 - 4 4 6 5 - b e 8 b - 6 1 d 4 4 3 8 5 f c 3 c 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 1 2 9 8   1 0 7 . 3 . 3 1 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 5 4 5 1 2 0 . 0 0 0 0 < / N u m e r i c V a l u e >  
         < V a l u e > 5 4 5 1 2 0 . 0 0 0 0 < / V a l u e >  
         < C h a r t T y p e > c t F S L i n e s < / C h a r t T y p e >  
         < R e f e r e n c e > 2 8 1 0 1 < / R e f e r e n c e >  
         < T B D o c N a m e > �eIQ�b�Of��{h�1 0 7 . 0 9 . 3 0 < / T B D o c N a m e >  
         < T B C h a r t N a m e > F S   L i n e s < / T B C h a r t N a m e >  
         < C o l u m n N a m e > P r i o r P e r i o d 2 B a l a n c e < / C o l u m n N a m e >  
         < U s e r F r i e n d l y C o l u m n N a m e > 1 0 7 . 3 . 3 1 < / U s e r F r i e n d l y C o l u m n N a m e >  
         < A c c o u n t N u m b e r > 1 2 9 8 < / A c c o u n t N u m b e r >  
         < R o u n d e d > f a l s e < / R o u n d e d >  
     < / T B L i n k >  
     < T B L i n k >  
         < V e r s i o n > 4 < / V e r s i o n >  
         < C o l u m n F i l t e r s / >  
         < D A L i n k I D > 1 3 5 1 1 8 6 3 - 4 6 8 6 - 4 7 5 4 - b f a 4 - a 2 f 1 2 3 b f 4 4 7 7 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 1 5 6 1   1 0 7 . 3 . 3 1 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 2 2 9 6 8 2 1 2 . 0 0 0 0 < / N u m e r i c V a l u e >  
         < V a l u e > 2 2 9 6 8 2 1 2 . 0 0 0 0 < / V a l u e >  
         < C h a r t T y p e > c t D e t a i l < / C h a r t T y p e >  
         < R e f e r e n c e > 2 8 1 0 1 < / R e f e r e n c e >  
         < T B D o c N a m e > �eIQ�b�Of��{h�1 0 7 . 0 9 . 3 0 < / T B D o c N a m e >  
         < T B C h a r t N a m e > D e t a i l < / T B C h a r t N a m e >  
         < C o l u m n N a m e > P r i o r P e r i o d 2 B a l a n c e < / C o l u m n N a m e >  
         < U s e r F r i e n d l y C o l u m n N a m e > 1 0 7 . 3 . 3 1 < / U s e r F r i e n d l y C o l u m n N a m e >  
         < A c c o u n t N u m b e r > 1 5 6 1 < / A c c o u n t N u m b e r >  
         < R o u n d e d > f a l s e < / R o u n d e d >  
     < / T B L i n k >  
     < T B L i n k >  
         < V e r s i o n > 4 < / V e r s i o n >  
         < C o l u m n F i l t e r s / >  
         < D A L i n k I D > e f 9 2 5 e 6 8 - 7 2 8 f - 4 4 3 8 - a c d a - a 6 e 6 7 3 8 3 6 d 2 1 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 1 5 5 9   1 0 7 . 3 . 3 1 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 - 2 1 6 6 0 6 3 . 0 0 0 0 < / N u m e r i c V a l u e >  
         < V a l u e > - 2 1 6 6 0 6 3 . 0 0 0 0 < / V a l u e >  
         < C h a r t T y p e > c t D e t a i l < / C h a r t T y p e >  
         < R e f e r e n c e > 2 8 1 0 1 < / R e f e r e n c e >  
         < T B D o c N a m e > �eIQ�b�Of��{h�1 0 7 . 0 9 . 3 0 < / T B D o c N a m e >  
         < T B C h a r t N a m e > D e t a i l < / T B C h a r t N a m e >  
         < C o l u m n N a m e > P r i o r P e r i o d 2 B a l a n c e < / C o l u m n N a m e >  
         < U s e r F r i e n d l y C o l u m n N a m e > 1 0 7 . 3 . 3 1 < / U s e r F r i e n d l y C o l u m n N a m e >  
         < A c c o u n t N u m b e r > 1 5 5 9 < / A c c o u n t N u m b e r >  
         < R o u n d e d > f a l s e < / R o u n d e d >  
     < / T B L i n k >  
     < T B L i n k >  
         < V e r s i o n > 4 < / V e r s i o n >  
         < C o l u m n F i l t e r s / >  
         < D A L i n k I D > 5 0 d d b 6 d 5 - 2 1 8 8 - 4 8 3 6 - 9 f f 5 - e 5 4 9 0 6 5 0 e 2 4 b 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 1 5 6 9   1 0 7 . 3 . 3 1 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 - 1 9 0 4 8 1 7 5 . 0 0 0 0 < / N u m e r i c V a l u e >  
         < V a l u e > - 1 9 0 4 8 1 7 5 . 0 0 0 0 < / V a l u e >  
         < C h a r t T y p e > c t D e t a i l < / C h a r t T y p e >  
         < R e f e r e n c e > 2 8 1 0 1 < / R e f e r e n c e >  
         < T B D o c N a m e > �eIQ�b�Of��{h�1 0 7 . 0 9 . 3 0 < / T B D o c N a m e >  
         < T B C h a r t N a m e > D e t a i l < / T B C h a r t N a m e >  
         < C o l u m n N a m e > P r i o r P e r i o d 2 B a l a n c e < / C o l u m n N a m e >  
         < U s e r F r i e n d l y C o l u m n N a m e > 1 0 7 . 3 . 3 1 < / U s e r F r i e n d l y C o l u m n N a m e >  
         < A c c o u n t N u m b e r > 1 5 6 9 < / A c c o u n t N u m b e r >  
         < R o u n d e d > f a l s e < / R o u n d e d >  
     < / T B L i n k >  
     < T B L i n k >  
         < V e r s i o n > 4 < / V e r s i o n >  
         < C o l u m n F i l t e r s / >  
         < D A L i n k I D > d f 1 0 b 3 6 a - 1 e c 0 - 4 7 0 2 - a f 9 e - c b 6 1 8 a 7 2 7 5 3 7 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 1 6 3 9   1 0 7 . 3 . 3 1 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 - 2 7 9 6 6 2 4 0 . 0 0 0 0 < / N u m e r i c V a l u e >  
         < V a l u e > - 2 7 9 6 6 2 4 0 . 0 0 0 0 < / V a l u e >  
         < C h a r t T y p e > c t D e t a i l < / C h a r t T y p e >  
         < R e f e r e n c e > 2 8 1 0 1 < / R e f e r e n c e >  
         < T B D o c N a m e > �eIQ�b�Of��{h�1 0 7 . 0 9 . 3 0 < / T B D o c N a m e >  
         < T B C h a r t N a m e > D e t a i l < / T B C h a r t N a m e >  
         < C o l u m n N a m e > P r i o r P e r i o d 2 B a l a n c e < / C o l u m n N a m e >  
         < U s e r F r i e n d l y C o l u m n N a m e > 1 0 7 . 3 . 3 1 < / U s e r F r i e n d l y C o l u m n N a m e >  
         < A c c o u n t N u m b e r > 1 6 3 9 < / A c c o u n t N u m b e r >  
         < R o u n d e d > f a l s e < / R o u n d e d >  
     < / T B L i n k >  
     < T B L i n k >  
         < V e r s i o n > 4 < / V e r s i o n >  
         < C o l u m n F i l t e r s / >  
         < D A L i n k I D > 7 7 3 7 0 6 5 e - 5 b b c - 4 a 3 6 - b 6 b 9 - 0 c c 4 3 8 5 0 5 f a c 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 1 6 7 2   1 0 7 . 3 . 3 1 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 9 5 2 7 5 0 0 . 0 0 0 0 < / N u m e r i c V a l u e >  
         < V a l u e > 9 5 2 7 5 0 0 . 0 0 0 0 < / V a l u e >  
         < C h a r t T y p e > c t D e t a i l < / C h a r t T y p e >  
         < R e f e r e n c e > 2 8 1 0 1 < / R e f e r e n c e >  
         < T B D o c N a m e > �eIQ�b�Of��{h�1 0 7 . 0 9 . 3 0 < / T B D o c N a m e >  
         < T B C h a r t N a m e > D e t a i l < / T B C h a r t N a m e >  
         < C o l u m n N a m e > P r i o r P e r i o d 2 B a l a n c e < / C o l u m n N a m e >  
         < U s e r F r i e n d l y C o l u m n N a m e > 1 0 7 . 3 . 3 1 < / U s e r F r i e n d l y C o l u m n N a m e >  
         < A c c o u n t N u m b e r > 1 6 7 2 < / A c c o u n t N u m b e r >  
         < R o u n d e d > f a l s e < / R o u n d e d >  
     < / T B L i n k >  
     < T B L i n k >  
         < V e r s i o n > 4 < / V e r s i o n >  
         < C o l u m n F i l t e r s / >  
         < D A L i n k I D > 2 5 c a f c 8 e - 2 9 6 0 - 4 7 9 7 - 8 9 c f - 4 8 1 c 3 1 e b 2 2 b 4 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 1 1 6 0   1 0 6 . 9 . 3 0 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 1 2 4 4 1 0 . 0 0 0 0 < / N u m e r i c V a l u e >  
         < V a l u e > 1 2 4 4 1 0 . 0 0 0 0 < / V a l u e >  
         < C h a r t T y p e > c t F S L i n e s < / C h a r t T y p e >  
         < R e f e r e n c e > 2 8 1 0 1 < / R e f e r e n c e >  
         < T B D o c N a m e > �eIQ�b�Of��{h�1 0 7 . 0 9 . 3 0 < / T B D o c N a m e >  
         < T B C h a r t N a m e > F S   L i n e s < / T B C h a r t N a m e >  
         < C o l u m n N a m e > P r i o r P e r i o d 4 B a l a n c e < / C o l u m n N a m e >  
         < U s e r F r i e n d l y C o l u m n N a m e > 1 0 6 . 9 . 3 0 < / U s e r F r i e n d l y C o l u m n N a m e >  
         < A c c o u n t N u m b e r > 1 1 6 0 < / A c c o u n t N u m b e r >  
         < R o u n d e d > f a l s e < / R o u n d e d >  
     < / T B L i n k >  
     < T B L i n k >  
         < V e r s i o n > 4 < / V e r s i o n >  
         < C o l u m n F i l t e r s / >  
         < D A L i n k I D > 8 d d 8 2 8 7 7 - 7 7 e 4 - 4 8 9 f - 9 9 6 d - 7 0 6 1 c 2 5 1 9 5 b 5 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 1 1 9 0   1 0 6 . 9 . 3 0 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 3 5 1 4 8 7 9 6 . 0 0 0 0 < / N u m e r i c V a l u e >  
         < V a l u e > 3 5 1 4 8 7 9 6 . 0 0 0 0 < / V a l u e >  
         < C h a r t T y p e > c t F S L i n e s < / C h a r t T y p e >  
         < R e f e r e n c e > 2 8 1 0 1 < / R e f e r e n c e >  
         < T B D o c N a m e > �eIQ�b�Of��{h�1 0 7 . 0 9 . 3 0 < / T B D o c N a m e >  
         < T B C h a r t N a m e > F S   L i n e s < / T B C h a r t N a m e >  
         < C o l u m n N a m e > P r i o r P e r i o d 4 B a l a n c e < / C o l u m n N a m e >  
         < U s e r F r i e n d l y C o l u m n N a m e > 1 0 6 . 9 . 3 0 < / U s e r F r i e n d l y C o l u m n N a m e >  
         < A c c o u n t N u m b e r > 1 1 9 0 < / A c c o u n t N u m b e r >  
         < R o u n d e d > f a l s e < / R o u n d e d >  
     < / T B L i n k >  
     < T B L i n k >  
         < V e r s i o n > 4 < / V e r s i o n >  
         < C o l u m n F i l t e r s / >  
         < D A L i n k I D > 6 2 2 c 3 f f 6 - 7 c b 8 - 4 9 9 d - b 2 f 8 - d 3 1 f b 4 e 4 d 6 1 3 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 1 2 5 0   1 0 6 . 9 . 3 0 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 4 5 9 3 7 7 6 . 0 0 0 0 < / N u m e r i c V a l u e >  
         < V a l u e > 4 5 9 3 7 7 6 . 0 0 0 0 < / V a l u e >  
         < C h a r t T y p e > c t F S L i n e s < / C h a r t T y p e >  
         < R e f e r e n c e > 2 8 1 0 1 < / R e f e r e n c e >  
         < T B D o c N a m e > �eIQ�b�Of��{h�1 0 7 . 0 9 . 3 0 < / T B D o c N a m e >  
         < T B C h a r t N a m e > F S   L i n e s < / T B C h a r t N a m e >  
         < C o l u m n N a m e > P r i o r P e r i o d 4 B a l a n c e < / C o l u m n N a m e >  
         < U s e r F r i e n d l y C o l u m n N a m e > 1 0 6 . 9 . 3 0 < / U s e r F r i e n d l y C o l u m n N a m e >  
         < A c c o u n t N u m b e r > 1 2 5 0 < / A c c o u n t N u m b e r >  
         < R o u n d e d > f a l s e < / R o u n d e d >  
     < / T B L i n k >  
     < T B L i n k >  
         < V e r s i o n > 4 < / V e r s i o n >  
         < C o l u m n F i l t e r s / >  
         < D A L i n k I D > c 1 f c f 9 c 1 - 5 0 9 5 - 4 e 9 e - a 1 2 b - c 8 7 3 f e e c d f 6 8 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 1 2 9 8   1 0 6 . 9 . 3 0 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 2 7 3 2 7 . 0 0 0 0 < / N u m e r i c V a l u e >  
         < V a l u e > 2 7 3 2 7 . 0 0 0 0 < / V a l u e >  
         < C h a r t T y p e > c t F S L i n e s < / C h a r t T y p e >  
         < R e f e r e n c e > 2 8 1 0 1 < / R e f e r e n c e >  
         < T B D o c N a m e > �eIQ�b�Of��{h�1 0 7 . 0 9 . 3 0 < / T B D o c N a m e >  
         < T B C h a r t N a m e > F S   L i n e s < / T B C h a r t N a m e >  
         < C o l u m n N a m e > P r i o r P e r i o d 4 B a l a n c e < / C o l u m n N a m e >  
         < U s e r F r i e n d l y C o l u m n N a m e > 1 0 6 . 9 . 3 0 < / U s e r F r i e n d l y C o l u m n N a m e >  
         < A c c o u n t N u m b e r > 1 2 9 8 < / A c c o u n t N u m b e r >  
         < R o u n d e d > f a l s e < / R o u n d e d >  
     < / T B L i n k >  
     < T B L i n k >  
         < V e r s i o n > 4 < / V e r s i o n >  
         < C o l u m n F i l t e r s / >  
         < D A L i n k I D > 6 7 c 5 1 7 2 b - 2 2 7 5 - 4 1 1 9 - 9 1 c d - f e 8 b 1 6 8 e 3 a 6 3 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 2 2 2 9 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 c t D e t a i l < / C h a r t T y p e >  
         < R e f e r e n c e > 2 8 1 0 1 < / R e f e r e n c e >  
         < T B D o c N a m e > �eIQ�b�Of��{h�1 0 7 . 0 9 . 3 0 < / T B D o c N a m e >  
         < T B C h a r t N a m e > D e t a i l 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 2 2 2 9 < / A c c o u n t N u m b e r >  
         < R o u n d e d > f a l s e < / R o u n d e d >  
     < / T B L i n k >  
     < T B L i n k >  
         < V e r s i o n > 4 < / V e r s i o n >  
         < C o l u m n F i l t e r s / >  
         < D A L i n k I D > 1 4 b e 7 b 4 b - 3 b 7 4 - 4 3 c f - a 8 2 a - c 6 7 d 3 3 7 4 7 2 4 1 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 2 1 7 0 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 - 2 9 9 5 6 9 2 1 . 0 0 0 0 < / N u m e r i c V a l u e >  
         < V a l u e > - 2 9 9 5 6 9 2 1 . 0 0 0 0 < / V a l u e >  
         < C h a r t T y p e > c t F S L i n e s < / C h a r t T y p e >  
         < R e f e r e n c e > 2 8 1 0 1 < / R e f e r e n c e >  
         < T B D o c N a m e > �eIQ�b�Of��{h�1 0 7 . 0 9 . 3 0 < / T B D o c N a m e >  
         < T B C h a r t N a m e > F S   L i n e s 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 2 1 7 0 < / A c c o u n t N u m b e r >  
         < R o u n d e d > f a l s e < / R o u n d e d >  
     < / T B L i n k >  
     < T B L i n k >  
         < V e r s i o n > 4 < / V e r s i o n >  
         < C o l u m n F i l t e r s / >  
         < D A L i n k I D > 3 b 1 7 1 a 5 6 - 3 7 5 d - 4 c 9 d - 8 9 2 f - 0 d 6 1 4 6 8 2 c 6 8 1 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 2 2 9 8 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 - 3 0 8 9 1 5 8 . 0 0 0 0 < / N u m e r i c V a l u e >  
         < V a l u e > - 3 0 8 9 1 5 8 . 0 0 0 0 < / V a l u e >  
         < C h a r t T y p e > c t F S L i n e s < / C h a r t T y p e >  
         < R e f e r e n c e > 2 8 1 0 1 < / R e f e r e n c e >  
         < T B D o c N a m e > �eIQ�b�Of��{h�1 0 7 . 0 9 . 3 0 < / T B D o c N a m e >  
         < T B C h a r t N a m e > F S   L i n e s 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 2 2 9 8 < / A c c o u n t N u m b e r >  
         < R o u n d e d > f a l s e < / R o u n d e d >  
     < / T B L i n k >  
     < T B L i n k >  
         < V e r s i o n > 4 < / V e r s i o n >  
         < C o l u m n F i l t e r s / >  
         < D A L i n k I D > 9 6 0 5 e b a 8 - 3 9 7 b - 4 8 0 b - 8 d b e - d 1 9 6 b 9 4 4 2 7 1 9 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 2 2 6 0 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 - 1 6 7 3 1 1 2 0 . 0 0 0 0 < / N u m e r i c V a l u e >  
         < V a l u e > - 1 6 7 3 1 1 2 0 . 0 0 0 0 < / V a l u e >  
         < C h a r t T y p e > c t F S L i n e s < / C h a r t T y p e >  
         < R e f e r e n c e > 2 8 1 0 1 < / R e f e r e n c e >  
         < T B D o c N a m e > �eIQ�b�Of��{h�1 0 7 . 0 9 . 3 0 < / T B D o c N a m e >  
         < T B C h a r t N a m e > F S   L i n e s 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 2 2 6 0 < / A c c o u n t N u m b e r >  
         < R o u n d e d > f a l s e < / R o u n d e d >  
     < / T B L i n k >  
     < T B L i n k >  
         < V e r s i o n > 4 < / V e r s i o n >  
         < C o l u m n F i l t e r s / >  
         < D A L i n k I D > 4 1 5 c 3 9 4 f - c f 1 7 - 4 8 f 1 - 9 1 0 2 - 6 f 9 a f 8 3 7 c 6 9 d 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 3 3 5 0 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 - 2 3 3 1 0 3 8 . 0 0 0 0 < / N u m e r i c V a l u e >  
         < V a l u e > - 2 3 3 1 0 3 8 . 0 0 0 0 < / V a l u e >  
         < C h a r t T y p e > c t F S L i n e s < / C h a r t T y p e >  
         < R e f e r e n c e > 2 8 1 0 1 < / R e f e r e n c e >  
         < T B D o c N a m e > �eIQ�b�Of��{h�1 0 7 . 0 9 . 3 0 < / T B D o c N a m e >  
         < T B C h a r t N a m e > F S   L i n e s 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 3 3 5 0 < / A c c o u n t N u m b e r >  
         < R o u n d e d > f a l s e < / R o u n d e d >  
     < / T B L i n k >  
     < T B L i n k >  
         < V e r s i o n > 4 < / V e r s i o n >  
         < C o l u m n F i l t e r s / >  
         < D A L i n k I D > f 3 a a 7 2 b 9 - 7 6 7 c - 4 e a 1 - 9 c 3 1 - f d d c 8 3 4 b f 7 7 4 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 9 6 0 0 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 1 4 7 9 6 3 0 6 1 6 4 0 0 0 0 0 1 3 0 < / T B C h a r t I D >  
         < C o n s o l i d a t e d C o m p a n y I D   x s i : n i l = " t r u e " / >  
         < T B D o c u m e n t I D > 1 4 7 9 6 3 0 6 1 6 4 0 0 0 0 0 1 2 5 < / T B D o c u m e n t I D >  
         < N u m e r i c V a l u e > - 1 8 2 3 4 5 6 3 . 0 0 0 0 < / N u m e r i c V a l u e >  
         < V a l u e > - 1 8 2 3 4 5 6 3 . 0 0 0 0 < / V a l u e >  
         < C h a r t T y p e > c t C l a s s e s < / C h a r t T y p e >  
         < R e f e r e n c e > 2 8 1 0 1 < / R e f e r e n c e >  
         < T B D o c N a m e > �eIQ�b�Of��{h�1 0 7 . 0 9 . 3 0 < / T B D o c N a m e >  
         < T B C h a r t N a m e > C l a s s e s 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 9 6 0 0 < / A c c o u n t N u m b e r >  
         < R o u n d e d > f a l s e < / R o u n d e d >  
     < / T B L i n k >  
     < T B L i n k >  
         < V e r s i o n > 4 < / V e r s i o n >  
         < C o l u m n F i l t e r s / >  
         < D A L i n k I D > 8 b f 7 7 2 d 1 - d 9 1 d - 4 f 2 4 - 8 9 8 3 - 3 1 9 4 3 d d e 7 5 c d 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 2 2 1 0 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 - 1 6 1 1 9 0 . 0 0 0 0 < / N u m e r i c V a l u e >  
         < V a l u e > - 1 6 1 1 9 0 . 0 0 0 0 < / V a l u e >  
         < C h a r t T y p e > c t F S L i n e s < / C h a r t T y p e >  
         < R e f e r e n c e > 2 8 1 0 1 < / R e f e r e n c e >  
         < T B D o c N a m e > �eIQ�b�Of��{h�1 0 7 . 0 9 . 3 0 < / T B D o c N a m e >  
         < T B C h a r t N a m e > F S   L i n e s 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 2 2 1 0 < / A c c o u n t N u m b e r >  
         < R o u n d e d > f a l s e < / R o u n d e d >  
     < / T B L i n k >  
     < T B L i n k >  
         < V e r s i o n > 4 < / V e r s i o n >  
         < C o l u m n F i l t e r s / >  
         < D A L i n k I D > a 6 4 6 d d f 7 - e 5 a 1 - 4 d 8 e - 9 d a c - 8 6 d 6 4 f 3 a d 5 1 1 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 2 2 9 8   1 0 6 . 9 . 3 0 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 - 6 1 4 5 7 2 . 0 0 0 0 < / N u m e r i c V a l u e >  
         < V a l u e > - 6 1 4 5 7 2 . 0 0 0 0 < / V a l u e >  
         < C h a r t T y p e > c t F S L i n e s < / C h a r t T y p e >  
         < R e f e r e n c e > 2 8 1 0 1 < / R e f e r e n c e >  
         < T B D o c N a m e > �eIQ�b�Of��{h�1 0 7 . 0 9 . 3 0 < / T B D o c N a m e >  
         < T B C h a r t N a m e > F S   L i n e s < / T B C h a r t N a m e >  
         < C o l u m n N a m e > P r i o r P e r i o d 4 B a l a n c e < / C o l u m n N a m e >  
         < U s e r F r i e n d l y C o l u m n N a m e > 1 0 6 . 9 . 3 0 < / U s e r F r i e n d l y C o l u m n N a m e >  
         < A c c o u n t N u m b e r > 2 2 9 8 < / A c c o u n t N u m b e r >  
         < R o u n d e d > f a l s e < / R o u n d e d >  
     < / T B L i n k >  
     < T B L i n k >  
         < V e r s i o n > 4 < / V e r s i o n >  
         < C o l u m n F i l t e r s / >  
         < D A L i n k I D > 3 f f 2 a 1 0 c - 6 b d 5 - 4 1 b 0 - 9 b 6 2 - 0 f 5 9 b 5 e 0 0 1 e e 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 2 2 6 0   1 0 6 . 9 . 3 0 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 - 1 6 7 3 1 1 2 0 . 0 0 0 0 < / N u m e r i c V a l u e >  
         < V a l u e > - 1 6 7 3 1 1 2 0 . 0 0 0 0 < / V a l u e >  
         < C h a r t T y p e > c t F S L i n e s < / C h a r t T y p e >  
         < R e f e r e n c e > 2 8 1 0 1 < / R e f e r e n c e >  
         < T B D o c N a m e > �eIQ�b�Of��{h�1 0 7 . 0 9 . 3 0 < / T B D o c N a m e >  
         < T B C h a r t N a m e > F S   L i n e s < / T B C h a r t N a m e >  
         < C o l u m n N a m e > P r i o r P e r i o d 4 B a l a n c e < / C o l u m n N a m e >  
         < U s e r F r i e n d l y C o l u m n N a m e > 1 0 6 . 9 . 3 0 < / U s e r F r i e n d l y C o l u m n N a m e >  
         < A c c o u n t N u m b e r > 2 2 6 0 < / A c c o u n t N u m b e r >  
         < R o u n d e d > f a l s e < / R o u n d e d >  
     < / T B L i n k >  
     < T B L i n k >  
         < V e r s i o n > 4 < / V e r s i o n >  
         < C o l u m n F i l t e r s / >  
         < D A L i n k I D > 7 3 b f c 4 0 a - 1 c 1 0 - 4 4 7 3 - 9 6 c 4 - 1 c b 3 1 3 9 d 5 d 4 e 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 2 2 2 9   1 0 7 . 3 . 3 1 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 c t D e t a i l < / C h a r t T y p e >  
         < R e f e r e n c e > 2 8 1 0 1 < / R e f e r e n c e >  
         < T B D o c N a m e > �eIQ�b�Of��{h�1 0 7 . 0 9 . 3 0 < / T B D o c N a m e >  
         < T B C h a r t N a m e > D e t a i l < / T B C h a r t N a m e >  
         < C o l u m n N a m e > P r i o r P e r i o d 2 B a l a n c e < / C o l u m n N a m e >  
         < U s e r F r i e n d l y C o l u m n N a m e > 1 0 7 . 3 . 3 1 < / U s e r F r i e n d l y C o l u m n N a m e >  
         < A c c o u n t N u m b e r > 2 2 2 9 < / A c c o u n t N u m b e r >  
         < R o u n d e d > f a l s e < / R o u n d e d >  
     < / T B L i n k >  
     < T B L i n k >  
         < V e r s i o n > 4 < / V e r s i o n >  
         < C o l u m n F i l t e r s / >  
         < D A L i n k I D > 0 f 4 5 9 6 9 2 - b 8 e f - 4 7 2 b - 8 4 3 b - 2 f f 5 3 e d a a b 5 9 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 2 1 7 0   1 0 7 . 3 . 3 1 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 - 1 6 6 4 5 9 6 6 . 0 0 0 0 < / N u m e r i c V a l u e >  
         < V a l u e > - 1 6 6 4 5 9 6 6 . 0 0 0 0 < / V a l u e >  
         < C h a r t T y p e > c t F S L i n e s < / C h a r t T y p e >  
         < R e f e r e n c e > 2 8 1 0 1 < / R e f e r e n c e >  
         < T B D o c N a m e > �eIQ�b�Of��{h�1 0 7 . 0 9 . 3 0 < / T B D o c N a m e >  
         < T B C h a r t N a m e > F S   L i n e s < / T B C h a r t N a m e >  
         < C o l u m n N a m e > P r i o r P e r i o d 2 B a l a n c e < / C o l u m n N a m e >  
         < U s e r F r i e n d l y C o l u m n N a m e > 1 0 7 . 3 . 3 1 < / U s e r F r i e n d l y C o l u m n N a m e >  
         < A c c o u n t N u m b e r > 2 1 7 0 < / A c c o u n t N u m b e r >  
         < R o u n d e d > f a l s e < / R o u n d e d >  
     < / T B L i n k >  
     < T B L i n k >  
         < V e r s i o n > 4 < / V e r s i o n >  
         < C o l u m n F i l t e r s / >  
         < D A L i n k I D > 7 f e 5 6 5 c d - 0 1 3 e - 4 0 7 9 - a 1 b 6 - e 3 0 5 3 8 5 2 d b 1 5 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 2 2 6 0   1 0 7 . 3 . 3 1 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 - 1 6 7 3 1 1 2 0 . 0 0 0 0 < / N u m e r i c V a l u e >  
         < V a l u e > - 1 6 7 3 1 1 2 0 . 0 0 0 0 < / V a l u e >  
         < C h a r t T y p e > c t F S L i n e s < / C h a r t T y p e >  
         < R e f e r e n c e > 2 8 1 0 1 < / R e f e r e n c e >  
         < T B D o c N a m e > �eIQ�b�Of��{h�1 0 7 . 0 9 . 3 0 < / T B D o c N a m e >  
         < T B C h a r t N a m e > F S   L i n e s < / T B C h a r t N a m e >  
         < C o l u m n N a m e > P r i o r P e r i o d 2 B a l a n c e < / C o l u m n N a m e >  
         < U s e r F r i e n d l y C o l u m n N a m e > 1 0 7 . 3 . 3 1 < / U s e r F r i e n d l y C o l u m n N a m e >  
         < A c c o u n t N u m b e r > 2 2 6 0 < / A c c o u n t N u m b e r >  
         < R o u n d e d > f a l s e < / R o u n d e d >  
     < / T B L i n k >  
     < T B L i n k >  
         < V e r s i o n > 4 < / V e r s i o n >  
         < C o l u m n F i l t e r s / >  
         < D A L i n k I D > 5 7 8 8 2 b 6 6 - d f 2 9 - 4 b 2 f - 8 8 7 7 - 2 7 b 8 5 3 b 0 7 9 0 5 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 2 2 9 8   1 0 7 . 3 . 3 1 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 - 6 9 0 0 9 9 . 0 0 0 0 < / N u m e r i c V a l u e >  
         < V a l u e > - 6 9 0 0 9 9 . 0 0 0 0 < / V a l u e >  
         < C h a r t T y p e > c t F S L i n e s < / C h a r t T y p e >  
         < R e f e r e n c e > 2 8 1 0 1 < / R e f e r e n c e >  
         < T B D o c N a m e > �eIQ�b�Of��{h�1 0 7 . 0 9 . 3 0 < / T B D o c N a m e >  
         < T B C h a r t N a m e > F S   L i n e s < / T B C h a r t N a m e >  
         < C o l u m n N a m e > P r i o r P e r i o d 2 B a l a n c e < / C o l u m n N a m e >  
         < U s e r F r i e n d l y C o l u m n N a m e > 1 0 7 . 3 . 3 1 < / U s e r F r i e n d l y C o l u m n N a m e >  
         < A c c o u n t N u m b e r > 2 2 9 8 < / A c c o u n t N u m b e r >  
         < R o u n d e d > f a l s e < / R o u n d e d >  
     < / T B L i n k >  
     < T B L i n k >  
         < V e r s i o n > 4 < / V e r s i o n >  
         < C o l u m n F i l t e r s / >  
         < D A L i n k I D > 1 a d 3 b a 7 5 - 6 8 e a - 4 d 5 8 - 8 a e 7 - 0 1 0 4 b 1 5 6 1 4 4 d 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 3 4 1 0 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 4 3 1 4 8 9 . 0 0 0 0 < / N u m e r i c V a l u e >  
         < V a l u e > 4 3 1 4 8 9 . 0 0 0 0 < / V a l u e >  
         < C h a r t T y p e > c t D e t a i l < / C h a r t T y p e >  
         < R e f e r e n c e > 2 8 1 0 1 < / R e f e r e n c e >  
         < T B D o c N a m e > �eIQ�b�Of��{h�1 0 7 . 0 9 . 3 0 < / T B D o c N a m e >  
         < T B C h a r t N a m e > D e t a i l 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 3 6 a 7 3 1 5 d - 6 a 2 3 - 4 2 c 0 - b 7 c 5 - d 6 b 7 0 7 c 6 2 2 8 0 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 8 1 1 0 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 4 1 4 9 1 4 5 . 0 0 0 0 < / N u m e r i c V a l u e >  
         < V a l u e > 4 1 4 9 1 4 5 . 0 0 0 0 < / V a l u e >  
         < C h a r t T y p e > c t F S S u b c l a s s e s < / C h a r t T y p e >  
         < R e f e r e n c e > 2 8 1 0 1 < / R e f e r e n c e >  
         < T B D o c N a m e > �eIQ�b�Of��{h�1 0 7 . 0 9 . 3 0 < / T B D o c N a m e >  
         < T B C h a r t N a m e > F S   S u b - C l a s s e s 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 8 1 1 0 < / A c c o u n t N u m b e r >  
         < R o u n d e d > f a l s e < / R o u n d e d >  
     < / T B L i n k >  
     < T B L i n k >  
         < V e r s i o n > 4 < / V e r s i o n >  
         < C o l u m n F i l t e r s / >  
         < D A L i n k I D > d d 2 e a e 1 c - 9 c f f - 4 9 7 3 - a 8 3 e - 2 9 e 5 3 a 5 6 2 3 7 6 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 6 0 0 0 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 1 5 9 7 0 0 5 8 7 . 0 0 0 0 < / N u m e r i c V a l u e >  
         < V a l u e > 1 5 9 7 0 0 5 8 7 . 0 0 0 0 < / V a l u e >  
         < C h a r t T y p e > c t F S S u b c l a s s e s < / C h a r t T y p e >  
         < R e f e r e n c e > 2 8 1 0 1 < / R e f e r e n c e >  
         < T B D o c N a m e > �eIQ�b�Of��{h�1 0 7 . 0 9 . 3 0 < / T B D o c N a m e >  
         < T B C h a r t N a m e > F S   S u b - C l a s s e s 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 6 0 0 0 < / A c c o u n t N u m b e r >  
         < R o u n d e d > f a l s e < / R o u n d e d >  
     < / T B L i n k >  
     < T B L i n k >  
         < V e r s i o n > 4 < / V e r s i o n >  
         < C o l u m n F i l t e r s / >  
         < D A L i n k I D > b e 9 6 5 0 7 e - d 6 c a - 4 c 8 1 - 9 7 1 b - a 3 b 3 0 b f e b 1 2 b 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 4 0 0 0 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 - 1 8 3 5 4 0 0 8 5 . 0 0 0 0 < / N u m e r i c V a l u e >  
         < V a l u e > - 1 8 3 5 4 0 0 8 5 . 0 0 0 0 < / V a l u e >  
         < C h a r t T y p e > c t F S S u b c l a s s e s < / C h a r t T y p e >  
         < R e f e r e n c e > 2 8 1 0 1 < / R e f e r e n c e >  
         < T B D o c N a m e > �eIQ�b�Of��{h�1 0 7 . 0 9 . 3 0 < / T B D o c N a m e >  
         < T B C h a r t N a m e > F S   S u b - C l a s s e s 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 4 0 0 0 < / A c c o u n t N u m b e r >  
         < R o u n d e d > f a l s e < / R o u n d e d >  
     < / T B L i n k >  
     < T B L i n k >  
         < V e r s i o n > 4 < / V e r s i o n >  
         < C o l u m n F i l t e r s / >  
         < D A L i n k I D > 4 4 c 4 8 2 8 5 - e 0 3 8 - 4 1 e 6 - b e 4 8 - a 7 d 9 c e 2 f 1 9 5 6 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 D T T - 3 4 2 0 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 - 3 8 5 3 8 . 0 0 0 0 < / N u m e r i c V a l u e >  
         < V a l u e > - 3 8 5 3 8 . 0 0 0 0 < / V a l u e >  
         < C h a r t T y p e > c t D e t a i l < / C h a r t T y p e >  
         < R e f e r e n c e > 2 8 1 0 1 < / R e f e r e n c e >  
         < T B D o c N a m e > �eIQ�b�Of��{h�1 0 7 . 0 9 . 3 0 < / T B D o c N a m e >  
         < T B C h a r t N a m e > D e t a i l 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 D T T - 3 4 2 0 < / A c c o u n t N u m b e r >  
         < R o u n d e d > f a l s e < / R o u n d e d >  
     < / T B L i n k >  
     < T B L i n k >  
         < V e r s i o n > 4 < / V e r s i o n >  
         < C o l u m n F i l t e r s / >  
         < D A L i n k I D > a 6 9 8 9 e 9 1 - 5 2 d 0 - 4 2 0 6 - a f 2 f - d 9 3 4 7 1 3 8 a 8 b 9 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 4 0 0 0   1 0 6 . 9 . 3 0 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 - 1 6 5 7 0 9 8 1 6 . 0 0 0 0 < / N u m e r i c V a l u e >  
         < V a l u e > - 1 6 5 7 0 9 8 1 6 . 0 0 0 0 < / V a l u e >  
         < C h a r t T y p e > c t F S S u b c l a s s e s < / C h a r t T y p e >  
         < R e f e r e n c e > 2 8 1 0 1 < / R e f e r e n c e >  
         < T B D o c N a m e > �eIQ�b�Of��{h�1 0 7 . 0 9 . 3 0 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 1 0 6 . 9 . 3 0 < / U s e r F r i e n d l y C o l u m n N a m e >  
         < A c c o u n t N u m b e r > 4 0 0 0 < / A c c o u n t N u m b e r >  
         < R o u n d e d > f a l s e < / R o u n d e d >  
     < / T B L i n k >  
     < T B L i n k >  
         < V e r s i o n > 4 < / V e r s i o n >  
         < C o l u m n F i l t e r s / >  
         < D A L i n k I D > 5 3 8 b 2 0 0 3 - 5 1 1 4 - 4 3 e d - a 9 9 5 - a 3 f 8 7 3 0 3 0 c 5 1 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 6 0 0 0   1 0 6 . 9 . 3 0 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 1 5 1 2 4 9 2 8 6 . 0 0 0 0 < / N u m e r i c V a l u e >  
         < V a l u e > 1 5 1 2 4 9 2 8 6 . 0 0 0 0 < / V a l u e >  
         < C h a r t T y p e > c t F S S u b c l a s s e s < / C h a r t T y p e >  
         < R e f e r e n c e > 2 8 1 0 1 < / R e f e r e n c e >  
         < T B D o c N a m e > �eIQ�b�Of��{h�1 0 7 . 0 9 . 3 0 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 1 0 6 . 9 . 3 0 < / U s e r F r i e n d l y C o l u m n N a m e >  
         < A c c o u n t N u m b e r > 6 0 0 0 < / A c c o u n t N u m b e r >  
         < R o u n d e d > f a l s e < / R o u n d e d >  
     < / T B L i n k >  
     < T B L i n k >  
         < V e r s i o n > 4 < / V e r s i o n >  
         < C o l u m n F i l t e r s / >  
         < D A L i n k I D > 8 0 4 3 8 6 9 b - f 6 5 d - 4 0 8 b - 9 d 0 7 - a c 2 f 4 6 a 5 a d 5 e 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 8 1 1 0   1 0 6 . 9 . 3 0 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 3 0 4 0 9 1 5 . 0 0 0 0 < / N u m e r i c V a l u e >  
         < V a l u e > 3 0 4 0 9 1 5 . 0 0 0 0 < / V a l u e >  
         < C h a r t T y p e > c t F S S u b c l a s s e s < / C h a r t T y p e >  
         < R e f e r e n c e > 2 8 1 0 1 < / R e f e r e n c e >  
         < T B D o c N a m e > �eIQ�b�Of��{h�1 0 7 . 0 9 . 3 0 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 1 0 6 . 9 . 3 0 < / U s e r F r i e n d l y C o l u m n N a m e >  
         < A c c o u n t N u m b e r > 8 1 1 0 < / A c c o u n t N u m b e r >  
         < R o u n d e d > f a l s e < / R o u n d e d >  
     < / T B L i n k >  
     < T B L i n k >  
         < V e r s i o n > 4 < / V e r s i o n >  
         < C o l u m n F i l t e r s / >  
         < D A L i n k I D > 5 e 2 0 c 7 0 9 - 8 8 1 1 - 4 5 e b - b e a 5 - 8 1 e a c 0 8 9 8 9 0 7 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 7 1 6 0 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 - 1 9 0 8 5 9 . 0 0 0 0 < / N u m e r i c V a l u e >  
         < V a l u e > - 1 9 0 8 5 9 . 0 0 0 0 < / V a l u e >  
         < C h a r t T y p e > c t F S L i n e s < / C h a r t T y p e >  
         < R e f e r e n c e > 2 8 1 0 1 < / R e f e r e n c e >  
         < T B D o c N a m e > �eIQ�b�Of��{h�1 0 7 . 0 9 . 3 0 < / T B D o c N a m e >  
         < T B C h a r t N a m e > F S   L i n e s 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 7 1 6 0 < / A c c o u n t N u m b e r >  
         < R o u n d e d > f a l s e < / R o u n d e d >  
     < / T B L i n k >  
     < T B L i n k >  
         < V e r s i o n > 4 < / V e r s i o n >  
         < C o l u m n F i l t e r s / >  
         < D A L i n k I D > 0 2 d c d d 9 1 - b 4 e 5 - 4 8 4 b - 8 d 8 1 - 8 d 0 6 8 2 0 9 9 b 5 0 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 7 4 8 0 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 - 1 5 0 0 0 0 . 0 0 0 0 < / N u m e r i c V a l u e >  
         < V a l u e > - 1 5 0 0 0 0 . 0 0 0 0 < / V a l u e >  
         < C h a r t T y p e > c t F S L i n e s < / C h a r t T y p e >  
         < R e f e r e n c e > 2 8 1 0 1 < / R e f e r e n c e >  
         < T B D o c N a m e > �eIQ�b�Of��{h�1 0 7 . 0 9 . 3 0 < / T B D o c N a m e >  
         < T B C h a r t N a m e > F S   L i n e s 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 7 4 8 0 < / A c c o u n t N u m b e r >  
         < R o u n d e d > f a l s e < / R o u n d e d >  
     < / T B L i n k >  
     < T B L i n k >  
         < V e r s i o n > 4 < / V e r s i o n >  
         < C o l u m n F i l t e r s / >  
         < D A L i n k I D > 2 6 8 3 7 d 3 d - 7 3 3 5 - 4 6 f 2 - 9 7 c 6 - b 8 7 7 0 d b 0 e 1 6 8 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 7 1 0 0 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 1 4 5 5 7 9 0 . 0 0 0 0 < / N u m e r i c V a l u e >  
         < V a l u e > 1 4 5 5 7 9 0 . 0 0 0 0 < / V a l u e >  
         < C h a r t T y p e > c t F S S u b c l a s s e s < / C h a r t T y p e >  
         < R e f e r e n c e > 2 8 1 0 1 < / R e f e r e n c e >  
         < T B D o c N a m e > �eIQ�b�Of��{h�1 0 7 . 0 9 . 3 0 < / T B D o c N a m e >  
         < T B C h a r t N a m e > F S   S u b - C l a s s e s 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 7 1 0 0 < / A c c o u n t N u m b e r >  
         < R o u n d e d > f a l s e < / R o u n d e d >  
     < / T B L i n k >  
     < T B L i n k >  
         < V e r s i o n > 4 < / V e r s i o n >  
         < C o l u m n F i l t e r s / >  
         < D A L i n k I D > 2 9 7 3 d a 9 5 - c 2 e 5 - 4 5 9 c - b 8 2 4 - 2 5 0 c 7 f b 0 9 7 a 0 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 7 5 0 0 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 c t F S S u b c l a s s e s < / C h a r t T y p e >  
         < R e f e r e n c e > 2 8 1 0 1 < / R e f e r e n c e >  
         < T B D o c N a m e > �eIQ�b�Of��{h�1 0 7 . 0 9 . 3 0 < / T B D o c N a m e >  
         < T B C h a r t N a m e > F S   S u b - C l a s s e s 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 7 5 0 0 < / A c c o u n t N u m b e r >  
         < R o u n d e d > f a l s e < / R o u n d e d >  
     < / T B L i n k >  
     < T B L i n k >  
         < V e r s i o n > 4 < / V e r s i o n >  
         < C o l u m n F i l t e r s / >  
         < D A L i n k I D > 0 b f d 8 4 7 d - 8 8 a a - 4 0 c 2 - 9 2 8 c - b d 6 9 9 2 9 7 3 2 f f 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 4 5 3 1 3 - G G 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 1 4 7 9 6 3 0 6 1 6 4 0 0 0 0 0 1 2 7 < / T B C h a r t I D >  
         < C o n s o l i d a t e d C o m p a n y I D   x s i : n i l = " t r u e " / >  
         < T B D o c u m e n t I D > 1 4 7 9 6 3 0 6 1 6 4 0 0 0 0 0 1 2 5 < / T B D o c u m e n t I D >  
         < N u m e r i c V a l u e > 1 4 1 0 0 5 0 . 0 0 0 0 < / N u m e r i c V a l u e >  
         < V a l u e > 1 4 1 0 0 5 0 . 0 0 0 0 < / V a l u e >  
         < C h a r t T y p e > c t N o t e L i n e s < / C h a r t T y p e >  
         < R e f e r e n c e > 2 8 1 0 1 < / R e f e r e n c e >  
         < T B D o c N a m e > �eIQ�b�Of��{h�1 0 7 . 0 9 . 3 0 < / T B D o c N a m e >  
         < T B C h a r t N a m e > N o t e   L i n e s 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 4 5 3 1 3 - G G < / A c c o u n t N u m b e r >  
         < R o u n d e d > f a l s e < / R o u n d e d >  
     < / T B L i n k >  
     < T B L i n k >  
         < V e r s i o n > 4 < / V e r s i o n >  
         < C o l u m n F i l t e r s / >  
         < D A L i n k I D > 4 d 8 4 9 c 3 6 - e e 5 1 - 4 4 8 9 - 9 2 6 f - 0 c f e 9 3 2 1 5 6 c 8 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 7 1 3 1 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 - 1 3 0 0 0 0 . 0 0 0 0 < / N u m e r i c V a l u e >  
         < V a l u e > - 1 3 0 0 0 0 . 0 0 0 0 < / V a l u e >  
         < C h a r t T y p e > c t D e t a i l < / C h a r t T y p e >  
         < R e f e r e n c e > 2 8 1 0 1 < / R e f e r e n c e >  
         < T B D o c N a m e > �eIQ�b�Of��{h�1 0 7 . 0 9 . 3 0 < / T B D o c N a m e >  
         < T B C h a r t N a m e > D e t a i l 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 7 1 3 1 < / A c c o u n t N u m b e r >  
         < R o u n d e d > f a l s e < / R o u n d e d >  
     < / T B L i n k >  
     < T B L i n k >  
         < V e r s i o n > 4 < / V e r s i o n >  
         < C o l u m n F i l t e r s / >  
         < D A L i n k I D > 9 5 f 2 1 3 2 a - 4 a f 1 - 4 d b f - a 7 d e - a 4 0 d 1 7 d 1 6 c 6 9 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 7 1 6 0   1 0 6 . 9 . 3 0 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 �eIQ�b�Of��{h�1 0 7 . 0 9 . 3 0 < / T B D o c N a m e >  
         < T B C h a r t N a m e > F S   L i n e s < / T B C h a r t N a m e >  
         < C o l u m n N a m e > P r i o r P e r i o d 4 B a l a n c e < / C o l u m n N a m e >  
         < U s e r F r i e n d l y C o l u m n N a m e > 1 0 6 . 9 . 3 0 < / U s e r F r i e n d l y C o l u m n N a m e >  
         < A c c o u n t N u m b e r > 7 1 6 0 < / A c c o u n t N u m b e r >  
         < R o u n d e d > f a l s e < / R o u n d e d >  
     < / T B L i n k >  
     < T B L i n k >  
         < V e r s i o n > 4 < / V e r s i o n >  
         < C o l u m n F i l t e r s / >  
         < D A L i n k I D > 5 3 6 1 5 2 8 0 - a 5 c a - 4 9 f 1 - 9 3 e e - 6 9 9 f 5 7 6 a 3 4 d 0 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 7 4 8 0   1 0 6 . 9 . 3 0 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 - 2 2 5 0 0 0 0 . 0 0 0 0 < / N u m e r i c V a l u e >  
         < V a l u e > - 2 2 5 0 0 0 0 . 0 0 0 0 < / V a l u e >  
         < C h a r t T y p e > c t F S L i n e s < / C h a r t T y p e >  
         < R e f e r e n c e > 2 8 1 0 1 < / R e f e r e n c e >  
         < T B D o c N a m e > �eIQ�b�Of��{h�1 0 7 . 0 9 . 3 0 < / T B D o c N a m e >  
         < T B C h a r t N a m e > F S   L i n e s < / T B C h a r t N a m e >  
         < C o l u m n N a m e > P r i o r P e r i o d 4 B a l a n c e < / C o l u m n N a m e >  
         < U s e r F r i e n d l y C o l u m n N a m e > 1 0 6 . 9 . 3 0 < / U s e r F r i e n d l y C o l u m n N a m e >  
         < A c c o u n t N u m b e r > 7 4 8 0 < / A c c o u n t N u m b e r >  
         < R o u n d e d > f a l s e < / R o u n d e d >  
     < / T B L i n k >  
     < T B L i n k >  
         < V e r s i o n > 4 < / V e r s i o n >  
         < C o l u m n F i l t e r s / >  
         < D A L i n k I D > a 2 f 9 a 4 3 a - 6 d f 6 - 4 e b 6 - b 7 6 6 - 3 b 2 0 a 9 7 8 8 4 5 e 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 7 1 0 0   1 0 6 . 9 . 3 0 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 - 1 4 9 8 5 1 6 8 . 0 0 0 0 < / N u m e r i c V a l u e >  
         < V a l u e > - 1 4 9 8 5 1 6 8 . 0 0 0 0 < / V a l u e >  
         < C h a r t T y p e > c t F S S u b c l a s s e s < / C h a r t T y p e >  
         < R e f e r e n c e > 2 8 1 0 1 < / R e f e r e n c e >  
         < T B D o c N a m e > �eIQ�b�Of��{h�1 0 7 . 0 9 . 3 0 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 1 0 6 . 9 . 3 0 < / U s e r F r i e n d l y C o l u m n N a m e >  
         < A c c o u n t N u m b e r > 7 1 0 0 < / A c c o u n t N u m b e r >  
         < R o u n d e d > f a l s e < / R o u n d e d >  
     < / T B L i n k >  
     < T B L i n k >  
         < V e r s i o n > 4 < / V e r s i o n >  
         < C o l u m n F i l t e r s / >  
         < D A L i n k I D > 7 0 f d 8 a 1 b - 2 3 4 b - 4 b 6 7 - a 4 c 4 - 6 2 d 6 9 8 6 a 5 6 f 4 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 7 5 0 0   1 0 6 . 9 . 3 0 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 1 4 5 0 0 3 3 . 0 0 0 0 < / N u m e r i c V a l u e >  
         < V a l u e > 1 4 5 0 0 3 3 . 0 0 0 0 < / V a l u e >  
         < C h a r t T y p e > c t F S S u b c l a s s e s < / C h a r t T y p e >  
         < R e f e r e n c e > 2 8 1 0 1 < / R e f e r e n c e >  
         < T B D o c N a m e > �eIQ�b�Of��{h�1 0 7 . 0 9 . 3 0 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 1 0 6 . 9 . 3 0 < / U s e r F r i e n d l y C o l u m n N a m e >  
         < A c c o u n t N u m b e r > 7 5 0 0 < / A c c o u n t N u m b e r >  
         < R o u n d e d > f a l s e < / R o u n d e d >  
     < / T B L i n k >  
     < T B L i n k >  
         < V e r s i o n > 4 < / V e r s i o n >  
         < C o l u m n F i l t e r s / >  
         < D A L i n k I D > d 6 6 2 9 f 3 9 - 5 4 2 4 - 4 6 e d - a b 4 2 - b b 9 b 4 c 1 f 6 3 4 9 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 4 5 3 1 3 - G G   1 0 6 . 9 . 3 0 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 1 4 7 9 6 3 0 6 1 6 4 0 0 0 0 0 1 2 7 < / T B C h a r t I D >  
         < C o n s o l i d a t e d C o m p a n y I D   x s i : n i l = " t r u e " / >  
         < T B D o c u m e n t I D > 1 4 7 9 6 3 0 6 1 6 4 0 0 0 0 0 1 2 5 < / T B D o c u m e n t I D >  
         < N u m e r i c V a l u e > - 1 0 0 9 4 7 3 4 . 0 0 0 0 < / N u m e r i c V a l u e >  
         < V a l u e > - 1 0 0 9 4 7 3 4 . 0 0 0 0 < / V a l u e >  
         < C h a r t T y p e > c t N o t e L i n e s < / C h a r t T y p e >  
         < R e f e r e n c e > 2 8 1 0 1 < / R e f e r e n c e >  
         < T B D o c N a m e > �eIQ�b�Of��{h�1 0 7 . 0 9 . 3 0 < / T B D o c N a m e >  
         < T B C h a r t N a m e > N o t e   L i n e s < / T B C h a r t N a m e >  
         < C o l u m n N a m e > P r i o r P e r i o d 4 B a l a n c e < / C o l u m n N a m e >  
         < U s e r F r i e n d l y C o l u m n N a m e > 1 0 6 . 9 . 3 0 < / U s e r F r i e n d l y C o l u m n N a m e >  
         < A c c o u n t N u m b e r > 4 5 3 1 3 - G G < / A c c o u n t N u m b e r >  
         < R o u n d e d > f a l s e < / R o u n d e d >  
     < / T B L i n k >  
     < T B L i n k >  
         < V e r s i o n > 4 < / V e r s i o n >  
         < C o l u m n F i l t e r s / >  
         < D A L i n k I D > e 9 2 8 b 1 3 2 - 1 f 5 d - 4 9 5 a - b 6 a 4 - a 9 1 e 4 2 9 b f 9 5 d 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 7 1 3 1   1 0 6 . 9 . 3 0 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 c t D e t a i l < / C h a r t T y p e >  
         < R e f e r e n c e > 2 8 1 0 1 < / R e f e r e n c e >  
         < T B D o c N a m e > �eIQ�b�Of��{h�1 0 7 . 0 9 . 3 0 < / T B D o c N a m e >  
         < T B C h a r t N a m e > D e t a i l < / T B C h a r t N a m e >  
         < C o l u m n N a m e > P r i o r P e r i o d 4 B a l a n c e < / C o l u m n N a m e >  
         < U s e r F r i e n d l y C o l u m n N a m e > 1 0 6 . 9 . 3 0 < / U s e r F r i e n d l y C o l u m n N a m e >  
         < A c c o u n t N u m b e r > 7 1 3 1 < / A c c o u n t N u m b e r >  
         < R o u n d e d > f a l s e < / R o u n d e d >  
     < / T B L i n k >  
     < T B L i n k >  
         < V e r s i o n > 4 < / V e r s i o n >  
         < C o l u m n F i l t e r s / >  
         < D A L i n k I D > f e e c d 8 2 f - e 7 8 b - 4 e f 5 - b 0 c 1 - e f a c 5 6 4 2 d 6 7 d 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 �eIQ�b�Of��{h�1 0 7 . 0 9 . 3 0   3 4 5 0   1 0 7 . 9 . 3 0 P e r 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 4 3 1 4 8 9 . 0 0 0 0 < / N u m e r i c V a l u e >  
         < V a l u e > 4 3 1 4 8 9 . 0 0 0 0 < / V a l u e >  
         < C h a r t T y p e > c t F S L i n e s < / C h a r t T y p e >  
         < R e f e r e n c e > 2 8 1 0 1 < / R e f e r e n c e >  
         < T B D o c N a m e > �eIQ�b�Of��{h�1 0 7 . 0 9 . 3 0 < / T B D o c N a m e >  
         < T B C h a r t N a m e > F S   L i n e s < / T B C h a r t N a m e >  
         < C o l u m n N a m e > F i n a l B a l a n c e < / C o l u m n N a m e >  
         < U s e r F r i e n d l y C o l u m n N a m e > 1 0 7 . 9 . 3 0 P e r   A u d i t < / U s e r F r i e n d l y C o l u m n N a m e >  
         < A c c o u n t N u m b e r > 3 4 5 0 < / A c c o u n t N u m b e r >  
         < R o u n d e d > f a l s e < / R o u n d e d >  
     < / T B L i n k >  
 < / A r r a y O f T B L i n k > 
</file>

<file path=customXml/itemProps1.xml><?xml version="1.0" encoding="utf-8"?>
<ds:datastoreItem xmlns:ds="http://schemas.openxmlformats.org/officeDocument/2006/customXml" ds:itemID="{0EFE3BB2-9C04-45EB-BA93-F565D2A9DC75}">
  <ds:schemaRefs>
    <ds:schemaRef ds:uri="http://www.w3.org/2001/XMLSchema"/>
  </ds:schemaRefs>
</ds:datastoreItem>
</file>

<file path=customXml/itemProps2.xml><?xml version="1.0" encoding="utf-8"?>
<ds:datastoreItem xmlns:ds="http://schemas.openxmlformats.org/officeDocument/2006/customXml" ds:itemID="{55A8CF6B-E0DA-4206-8D55-A8CB3095960E}">
  <ds:schemaRefs>
    <ds:schemaRef ds:uri="http://schemas.microsoft.com/DAEMSEngagementItemInfoXML"/>
  </ds:schemaRefs>
</ds:datastoreItem>
</file>

<file path=customXml/itemProps3.xml><?xml version="1.0" encoding="utf-8"?>
<ds:datastoreItem xmlns:ds="http://schemas.openxmlformats.org/officeDocument/2006/customXml" ds:itemID="{4A8311F9-90BD-48D7-99EA-323F525B5397}">
  <ds:schemaRefs>
    <ds:schemaRef ds:uri="http://www.w3.org/2001/XMLSchema"/>
  </ds:schemaRefs>
</ds:datastoreItem>
</file>

<file path=customXml/itemProps4.xml><?xml version="1.0" encoding="utf-8"?>
<ds:datastoreItem xmlns:ds="http://schemas.openxmlformats.org/officeDocument/2006/customXml" ds:itemID="{EE3EEAC6-51BC-48E1-A830-1857A3A22547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15</vt:i4>
      </vt:variant>
    </vt:vector>
  </HeadingPairs>
  <TitlesOfParts>
    <vt:vector size="17" baseType="lpstr">
      <vt:lpstr>107Q3資產負債表 -查核 </vt:lpstr>
      <vt:lpstr>107Q3損益表-查核</vt:lpstr>
      <vt:lpstr>'107Q3資產負債表 -查核 '!_Col01</vt:lpstr>
      <vt:lpstr>'107Q3資產負債表 -查核 '!_Col02</vt:lpstr>
      <vt:lpstr>'107Q3資產負債表 -查核 '!ActDesc</vt:lpstr>
      <vt:lpstr>'107Q3損益表-查核'!ActDesc_1</vt:lpstr>
      <vt:lpstr>'107Q3資產負債表 -查核 '!ActDesc_P2</vt:lpstr>
      <vt:lpstr>'107Q3損益表-查核'!Col01_1</vt:lpstr>
      <vt:lpstr>'107Q3資產負債表 -查核 '!Col01_P2</vt:lpstr>
      <vt:lpstr>'107Q3損益表-查核'!Col02_1</vt:lpstr>
      <vt:lpstr>'107Q3資產負債表 -查核 '!Col02_P2</vt:lpstr>
      <vt:lpstr>'107Q3損益表-查核'!Col03_1</vt:lpstr>
      <vt:lpstr>'107Q3損益表-查核'!Col04_1</vt:lpstr>
      <vt:lpstr>'107Q3損益表-查核'!FiscalPeriod1C</vt:lpstr>
      <vt:lpstr>'107Q3損益表-查核'!FiscalPeriodC</vt:lpstr>
      <vt:lpstr>'107Q3損益表-查核'!Print_Area</vt:lpstr>
      <vt:lpstr>'107Q3資產負債表 -查核 '!Print_Area</vt:lpstr>
    </vt:vector>
  </TitlesOfParts>
  <Company>skit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蕭名鋐</cp:lastModifiedBy>
  <cp:lastPrinted>2018-11-20T04:00:22Z</cp:lastPrinted>
  <dcterms:created xsi:type="dcterms:W3CDTF">2013-06-05T07:55:50Z</dcterms:created>
  <dcterms:modified xsi:type="dcterms:W3CDTF">2018-11-28T06:47:53Z</dcterms:modified>
</cp:coreProperties>
</file>